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440" windowHeight="7275" tabRatio="736" firstSheet="0" activeTab="3"/>
  </bookViews>
  <sheets>
    <sheet name="Inhalt" sheetId="1" r:id="rId1"/>
    <sheet name="changelog" sheetId="2" r:id="rId2"/>
    <sheet name="Info" sheetId="3" r:id="rId3"/>
    <sheet name="VarioQCalc" sheetId="4" r:id="rId4"/>
    <sheet name="DATA" sheetId="5" state="hidden" r:id="rId5"/>
    <sheet name="EINSTELLUEBERSICHT_BASE" sheetId="6" state="hidden" r:id="rId6"/>
  </sheets>
  <definedNames>
    <definedName name="_xlnm.Print_Titles" localSheetId="5">'EINSTELLUEBERSICHT_BASE'!$1:$2</definedName>
  </definedNames>
  <calcPr fullCalcOnLoad="1"/>
</workbook>
</file>

<file path=xl/comments4.xml><?xml version="1.0" encoding="utf-8"?>
<comments xmlns="http://schemas.openxmlformats.org/spreadsheetml/2006/main">
  <authors>
    <author>Ein gesch?tzter Microsoft Office Anwender</author>
    <author>ag</author>
  </authors>
  <commentList>
    <comment ref="B5" authorId="0">
      <text>
        <r>
          <rPr>
            <b/>
            <sz val="8"/>
            <color indexed="10"/>
            <rFont val="Arial"/>
            <family val="2"/>
          </rPr>
          <t xml:space="preserve">Hier geben Sie die Vorlauftemperatur ein.
</t>
        </r>
      </text>
    </comment>
    <comment ref="D5" authorId="1">
      <text>
        <r>
          <rPr>
            <b/>
            <sz val="8"/>
            <color indexed="10"/>
            <rFont val="Tahoma"/>
            <family val="2"/>
          </rPr>
          <t xml:space="preserve">Nicht ändern! Die System- Rücklauftemperatur ergibt sich aus der Berechnung! 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sz val="8"/>
            <rFont val="Tahoma"/>
            <family val="2"/>
          </rPr>
          <t>Die Mischwassermenge wird für die Berechnung der Gesamtrücklauftemperatur benötigt.</t>
        </r>
      </text>
    </comment>
    <comment ref="F5" authorId="1">
      <text>
        <r>
          <rPr>
            <b/>
            <sz val="8"/>
            <color indexed="10"/>
            <rFont val="Tahoma"/>
            <family val="2"/>
          </rPr>
          <t xml:space="preserve">Nicht ändern! Die System- Spreizung ergibt sich aus der Berechnung! </t>
        </r>
      </text>
    </comment>
  </commentList>
</comments>
</file>

<file path=xl/comments5.xml><?xml version="1.0" encoding="utf-8"?>
<comments xmlns="http://schemas.openxmlformats.org/spreadsheetml/2006/main">
  <authors>
    <author>PF</author>
  </authors>
  <commentList>
    <comment ref="W12" authorId="0">
      <text>
        <r>
          <rPr>
            <b/>
            <sz val="9"/>
            <rFont val="Tahoma"/>
            <family val="2"/>
          </rPr>
          <t>PF:</t>
        </r>
        <r>
          <rPr>
            <sz val="9"/>
            <rFont val="Tahoma"/>
            <family val="2"/>
          </rPr>
          <t xml:space="preserve">
Grunddaten MS ist Wert identisch mit Einstellung 5 (90)</t>
        </r>
      </text>
    </comment>
    <comment ref="W14" authorId="0">
      <text>
        <r>
          <rPr>
            <b/>
            <sz val="9"/>
            <rFont val="Tahoma"/>
            <family val="2"/>
          </rPr>
          <t xml:space="preserve">PF:
</t>
        </r>
        <r>
          <rPr>
            <sz val="9"/>
            <rFont val="Tahoma"/>
            <family val="2"/>
          </rPr>
          <t>Grunddaten MS ist Wert identisch mit Einstellung 5 (96)</t>
        </r>
      </text>
    </comment>
  </commentList>
</comments>
</file>

<file path=xl/sharedStrings.xml><?xml version="1.0" encoding="utf-8"?>
<sst xmlns="http://schemas.openxmlformats.org/spreadsheetml/2006/main" count="542" uniqueCount="189">
  <si>
    <r>
      <t>Gampper</t>
    </r>
    <r>
      <rPr>
        <sz val="36"/>
        <color indexed="12"/>
        <rFont val="Swis721 BdCnOul BT"/>
        <family val="5"/>
      </rPr>
      <t>ARMATUREN</t>
    </r>
  </si>
  <si>
    <r>
      <t>VarioQ</t>
    </r>
    <r>
      <rPr>
        <sz val="26"/>
        <color indexed="12"/>
        <rFont val="Swis721 BdCnOul BT"/>
        <family val="5"/>
      </rPr>
      <t>Calc</t>
    </r>
    <r>
      <rPr>
        <vertAlign val="superscript"/>
        <sz val="26"/>
        <color indexed="12"/>
        <rFont val="Haettenschweiler"/>
        <family val="2"/>
      </rPr>
      <t>®</t>
    </r>
  </si>
  <si>
    <t>Programm zur Wassermengenbestimmung</t>
  </si>
  <si>
    <t>Vorlauftemperatur</t>
  </si>
  <si>
    <t>Rücklauftemperatur</t>
  </si>
  <si>
    <t>Anlagenspreizung</t>
  </si>
  <si>
    <t>C°</t>
  </si>
  <si>
    <t>50 mbar</t>
  </si>
  <si>
    <t>100 mbar</t>
  </si>
  <si>
    <t>HK-Typ</t>
  </si>
  <si>
    <t>Exponent</t>
  </si>
  <si>
    <t>Tv-Ti</t>
  </si>
  <si>
    <t>Temp.diff.</t>
  </si>
  <si>
    <t>Tv-dt</t>
  </si>
  <si>
    <t>Qhk</t>
  </si>
  <si>
    <t>Qn</t>
  </si>
  <si>
    <t>Qhk/Qn</t>
  </si>
  <si>
    <t>Ti</t>
  </si>
  <si>
    <t>dt</t>
  </si>
  <si>
    <t>´=Tr</t>
  </si>
  <si>
    <t>m x t</t>
  </si>
  <si>
    <t>Summen</t>
  </si>
  <si>
    <t xml:space="preserve"> </t>
  </si>
  <si>
    <t>Informationen zur Bearbeitung</t>
  </si>
  <si>
    <t>1.</t>
  </si>
  <si>
    <t>2.</t>
  </si>
  <si>
    <t>3.</t>
  </si>
  <si>
    <t>Tip:</t>
  </si>
  <si>
    <t>Wenn Sie die Vorlauftemperatur absenken, können Sie sehen wie sich die Wassermengen an</t>
  </si>
  <si>
    <t>4.</t>
  </si>
  <si>
    <t>ACHTUNG:</t>
  </si>
  <si>
    <t>die Vorlauftemperatur zu niedrig gewählt!</t>
  </si>
  <si>
    <t>5.</t>
  </si>
  <si>
    <t>NEU!!</t>
  </si>
  <si>
    <t>6.</t>
  </si>
  <si>
    <t>bestimmen. Bitte achten Sie hier auf die Angaben der Mindestwassermengen der Heizkörperhersteller.</t>
  </si>
  <si>
    <t>Hotline:</t>
  </si>
  <si>
    <t>Telefon: 06362/302-0</t>
  </si>
  <si>
    <t>Fax:      06362/30226</t>
  </si>
  <si>
    <t>eine Gewährleistung für die berechneten Ergebnisse zu übernehmen.</t>
  </si>
  <si>
    <t>Software nicht ausgeschlossen werden können.</t>
  </si>
  <si>
    <t xml:space="preserve">7. </t>
  </si>
  <si>
    <t xml:space="preserve">Bitte fragen Sie immer der nach der neuesten Version des Programmes bei Gampper nach!  </t>
  </si>
  <si>
    <t>aktuellen Stand zu informieren.</t>
  </si>
  <si>
    <t>.</t>
  </si>
  <si>
    <t>VarioQ S</t>
  </si>
  <si>
    <t>VarioQ M</t>
  </si>
  <si>
    <t>VarioQ L</t>
  </si>
  <si>
    <t>Raumname</t>
  </si>
  <si>
    <t>Um Informationen zu den einzelnen Spalten zu erhalten, bewegen Sie den</t>
  </si>
  <si>
    <t>Mauszeiger bitte auf die rote Ecke der Spaltenüberschrift.</t>
  </si>
  <si>
    <t xml:space="preserve">Wenn in Spalte F, dT die Temperatur sehr klein wird, ist die installierte Heizfläche zu klein, bzw. </t>
  </si>
  <si>
    <t>Lösung: Vorlauftemperatur erhöhen oder Heizfläche vergrößern.</t>
  </si>
  <si>
    <t>Niedermoschelerstraße 2</t>
  </si>
  <si>
    <t>den Heizkörpern verändert. Das ist besonders interessant, wenn die Heizflächen stark überdimensioniert sind.</t>
  </si>
  <si>
    <t>Geräschkontrolle: Wenn der angezeigte min. Einstellwert unterschritten wird, beseht Geräuschgefahr.</t>
  </si>
  <si>
    <t xml:space="preserve">67821 Alsenz </t>
  </si>
  <si>
    <t>Verwenden Sie wie gewohnt die Excel Befehle zum Kopieren, Einfügen, Löschen usw.</t>
  </si>
  <si>
    <t>Wichtiger Hinweis:</t>
  </si>
  <si>
    <t>Da auf die Formeln der einzelnen Zellen frei zugegriffen werden kann, ist es nicht möglich</t>
  </si>
  <si>
    <t xml:space="preserve">Da sich die Kv und Kvs Werte der Ventile ändern können, ist es notwendig, sich über den </t>
  </si>
  <si>
    <t>Dem Anweder ist ebenfalls bekannt, daß nach derzeitigem Stand der Technik, Fehler an der</t>
  </si>
  <si>
    <t>Wenn in den Spalten "Druckverlust am Thermostatventil" bei "Einstellwert" eine "0" erscheint, bitte das nächst</t>
  </si>
  <si>
    <t>größere Ventil auswählen z.B. von "VarioQ S" in "VarioQ M" - Auch wenn das Programm VarioQ S vorschlägt !!</t>
  </si>
  <si>
    <t>l/h</t>
  </si>
  <si>
    <t>Watt</t>
  </si>
  <si>
    <t>Raum</t>
  </si>
  <si>
    <t>150 mbar</t>
  </si>
  <si>
    <t>Heizlast</t>
  </si>
  <si>
    <t xml:space="preserve">Mit dieser Version können Sie die Gesamtrücklauftemperatur und Gesamtspreizung der Anlage </t>
  </si>
  <si>
    <t>Die 2008er Version ist der Druckverlust in kPA angegeben</t>
  </si>
  <si>
    <t>Der höchste Druckverlust in den Auslegungstabellen ist von 20 kPs auf 15 kPa geändert worden.</t>
  </si>
  <si>
    <t>Das ermöglicht eine grobe einteilung der Anlage in 3 Zonen mit 5/10/15 kPa</t>
  </si>
  <si>
    <t>Werden als Ventilantriebe elektrische oder elektrothermische Antriebe eingesetzt müssen die Einstellwerte</t>
  </si>
  <si>
    <t xml:space="preserve">bei voll geöffnetem Ventil, also Tabelle VarioQCalc mit KVS berücksichtigt werden. Wird das Ventilunterteil zusammen mit  </t>
  </si>
  <si>
    <t>einem Thermostatregelkopf verwendet, muß die Tabelle  "VarioQcalc mit Einstellung 1K"</t>
  </si>
  <si>
    <t>oder  "VarioQcalc mit Einstellung 2K", verwendet werden.</t>
  </si>
  <si>
    <t xml:space="preserve"> Tel: (0 63 62) 30221</t>
  </si>
  <si>
    <t>Gampper Technik GmbH</t>
  </si>
  <si>
    <t>Email: svc@gampper.de</t>
  </si>
  <si>
    <t>web: www.gampper.de</t>
  </si>
  <si>
    <t>Werte für Einstellungen</t>
  </si>
  <si>
    <t>Einstellung</t>
  </si>
  <si>
    <t>1KP</t>
  </si>
  <si>
    <t>2KP</t>
  </si>
  <si>
    <t>KVS</t>
  </si>
  <si>
    <r>
      <rPr>
        <sz val="48"/>
        <color indexed="47"/>
        <rFont val="Haettenschweiler"/>
        <family val="2"/>
      </rPr>
      <t>VarioQ</t>
    </r>
    <r>
      <rPr>
        <sz val="48"/>
        <color indexed="47"/>
        <rFont val="Swis721 BdCnOul BT"/>
        <family val="5"/>
      </rPr>
      <t>Calc</t>
    </r>
    <r>
      <rPr>
        <vertAlign val="superscript"/>
        <sz val="48"/>
        <color indexed="47"/>
        <rFont val="Haettenschweiler"/>
        <family val="2"/>
      </rPr>
      <t>®</t>
    </r>
  </si>
  <si>
    <t>Raum-
Temperatur</t>
  </si>
  <si>
    <t>Wasser-
menge</t>
  </si>
  <si>
    <t>empfohlenes
Ventil</t>
  </si>
  <si>
    <t>Einstell-
wert</t>
  </si>
  <si>
    <t>HK Nummer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</si>
  <si>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</si>
  <si>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</si>
  <si>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</si>
  <si>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</si>
  <si>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</si>
  <si>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</si>
  <si>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</si>
  <si>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</si>
  <si>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</si>
  <si>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</si>
  <si>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</si>
  <si>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</si>
  <si>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</si>
  <si>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</t>
  </si>
  <si>
    <t>W</t>
  </si>
  <si>
    <t>X</t>
  </si>
  <si>
    <t>O</t>
  </si>
  <si>
    <t>R</t>
  </si>
  <si>
    <t>P</t>
  </si>
  <si>
    <t>Q</t>
  </si>
  <si>
    <t>S</t>
  </si>
  <si>
    <t>T</t>
  </si>
  <si>
    <t>Y</t>
  </si>
  <si>
    <t>Z</t>
  </si>
  <si>
    <t>AA</t>
  </si>
  <si>
    <t>AB</t>
  </si>
  <si>
    <t>AC</t>
  </si>
  <si>
    <t>AD</t>
  </si>
  <si>
    <t>auf</t>
  </si>
  <si>
    <t>wird</t>
  </si>
  <si>
    <t>Raumnr.</t>
  </si>
  <si>
    <t>in m2</t>
  </si>
  <si>
    <t>pro m2</t>
  </si>
  <si>
    <t>*** = bitte nächstgrößeres Ventil wählen da Einstellung am Limit</t>
  </si>
  <si>
    <t>Auslegungstemperatur</t>
  </si>
  <si>
    <t>Spaltenangaben zum Umschalten</t>
  </si>
  <si>
    <t>Wassermengen für Ventilvorschlag</t>
  </si>
  <si>
    <t>VarioQ XS</t>
  </si>
  <si>
    <t>VarioQ L-max</t>
  </si>
  <si>
    <t>VarioQ XL</t>
  </si>
  <si>
    <t>Bereich</t>
  </si>
  <si>
    <t>Wert</t>
  </si>
  <si>
    <t>Ventilvorschlag</t>
  </si>
  <si>
    <t>kleiner 1</t>
  </si>
  <si>
    <t>Operator</t>
  </si>
  <si>
    <t>&lt;</t>
  </si>
  <si>
    <t>&lt;=</t>
  </si>
  <si>
    <t>&gt;=</t>
  </si>
  <si>
    <t>nicht möglich</t>
  </si>
  <si>
    <t>???</t>
  </si>
  <si>
    <t>aktuell, Werte bei 100mbar aus Produktdaten MS übernommen</t>
  </si>
  <si>
    <t>alt, aus Version 2008V02</t>
  </si>
  <si>
    <t>Einstellübersicht zum Hydraulischen Abgleich</t>
  </si>
  <si>
    <r>
      <t>VarioQ</t>
    </r>
    <r>
      <rPr>
        <sz val="28"/>
        <rFont val="Swis721 BdCnOul BT"/>
        <family val="5"/>
      </rPr>
      <t>Calc</t>
    </r>
    <r>
      <rPr>
        <vertAlign val="superscript"/>
        <sz val="28"/>
        <rFont val="Haettenschweiler"/>
        <family val="2"/>
      </rPr>
      <t>®</t>
    </r>
  </si>
  <si>
    <t>Misch-
wasser</t>
  </si>
  <si>
    <t>Norm-
leistung</t>
  </si>
  <si>
    <t>-------------------------------- Druckverlust am Thermostatventil -------------------------------</t>
  </si>
  <si>
    <t>1,3</t>
  </si>
  <si>
    <t>Wirtschaftsraum</t>
  </si>
  <si>
    <t>22/600/500</t>
  </si>
  <si>
    <t>Bad</t>
  </si>
  <si>
    <t>1/2 Zimmer</t>
  </si>
  <si>
    <t>22/600/1000</t>
  </si>
  <si>
    <t>Wohnzimmer</t>
  </si>
  <si>
    <t>33/300/1800</t>
  </si>
  <si>
    <t>22/600/1600</t>
  </si>
  <si>
    <t>Küche</t>
  </si>
  <si>
    <t>12/400/1600</t>
  </si>
  <si>
    <t>22/600/900</t>
  </si>
  <si>
    <t>Schlafzimmer 1</t>
  </si>
  <si>
    <t>12/600/1600</t>
  </si>
  <si>
    <t>Wohnzimmer 1</t>
  </si>
  <si>
    <t>Leistung</t>
  </si>
  <si>
    <t>kW</t>
  </si>
  <si>
    <t>Gesamtfördermenge</t>
  </si>
  <si>
    <r>
      <t>Version: VarioQ</t>
    </r>
    <r>
      <rPr>
        <sz val="20"/>
        <color indexed="13"/>
        <rFont val="Swis721 BdCnOul BT"/>
        <family val="5"/>
      </rPr>
      <t>Calc</t>
    </r>
    <r>
      <rPr>
        <vertAlign val="superscript"/>
        <sz val="20"/>
        <color indexed="13"/>
        <rFont val="Haettenschweiler"/>
        <family val="2"/>
      </rPr>
      <t>®</t>
    </r>
    <r>
      <rPr>
        <sz val="20"/>
        <color indexed="13"/>
        <rFont val="Haettenschweiler"/>
        <family val="2"/>
      </rPr>
      <t xml:space="preserve"> </t>
    </r>
    <r>
      <rPr>
        <i/>
        <sz val="20"/>
        <color indexed="13"/>
        <rFont val="Haettenschweiler"/>
        <family val="2"/>
      </rPr>
      <t>Engineer</t>
    </r>
    <r>
      <rPr>
        <sz val="20"/>
        <color indexed="13"/>
        <rFont val="Haettenschweiler"/>
        <family val="2"/>
      </rPr>
      <t xml:space="preserve"> 1.05</t>
    </r>
  </si>
  <si>
    <t>Hydraulikrechner zur Wassermengenbestimmung</t>
  </si>
  <si>
    <t>für HK-Normleistung</t>
  </si>
  <si>
    <t>bei 1 KP</t>
  </si>
  <si>
    <t>bei 2 KP</t>
  </si>
  <si>
    <t>bei KVS</t>
  </si>
  <si>
    <t>1 bis 70</t>
  </si>
  <si>
    <t>70,01 bis 120</t>
  </si>
  <si>
    <t>1 bis 100</t>
  </si>
  <si>
    <t>100,01 bis 170</t>
  </si>
  <si>
    <t>170,01 bis 200</t>
  </si>
  <si>
    <t>100,01 bis 260</t>
  </si>
  <si>
    <t>260,01 bis 390</t>
  </si>
  <si>
    <t>Zeilenangaben zum Umschalten</t>
  </si>
  <si>
    <t>ab 121</t>
  </si>
  <si>
    <t>ab 201</t>
  </si>
  <si>
    <t>ab 391</t>
  </si>
  <si>
    <t xml:space="preserve">   bei 2K P-Abweichung</t>
  </si>
  <si>
    <t>Version</t>
  </si>
  <si>
    <t>1.05</t>
  </si>
  <si>
    <t>Datum</t>
  </si>
  <si>
    <t>Wassermengeneinteilung VarioQ S/M/L neu definiert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</si>
</sst>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48"/>
      <color indexed="12"/>
      <name val="Haettenschweiler"/>
      <family val="2"/>
    </font>
    <font>
      <sz val="36"/>
      <color indexed="12"/>
      <name val="Swis721 BdCnOul BT"/>
      <family val="5"/>
    </font>
    <font>
      <sz val="10"/>
      <color indexed="12"/>
      <name val="Arial"/>
      <family val="2"/>
    </font>
    <font>
      <sz val="26"/>
      <color indexed="12"/>
      <name val="Haettenschweiler"/>
      <family val="2"/>
    </font>
    <font>
      <sz val="26"/>
      <color indexed="12"/>
      <name val="Swis721 BdCnOul BT"/>
      <family val="5"/>
    </font>
    <font>
      <vertAlign val="superscript"/>
      <sz val="26"/>
      <color indexed="12"/>
      <name val="Haettenschweiler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b/>
      <sz val="22"/>
      <color indexed="50"/>
      <name val="Arial"/>
      <family val="2"/>
    </font>
    <font>
      <sz val="10"/>
      <color indexed="50"/>
      <name val="Arial"/>
      <family val="2"/>
    </font>
    <font>
      <b/>
      <sz val="11"/>
      <color indexed="10"/>
      <name val="Arial"/>
      <family val="2"/>
    </font>
    <font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.5"/>
      <color indexed="10"/>
      <name val="Arial"/>
      <family val="2"/>
    </font>
    <font>
      <u val="single"/>
      <sz val="13.5"/>
      <color indexed="9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vertAlign val="superscript"/>
      <sz val="48"/>
      <color indexed="47"/>
      <name val="Haettenschweiler"/>
      <family val="2"/>
    </font>
    <font>
      <sz val="48"/>
      <color indexed="47"/>
      <name val="Haettenschweiler"/>
      <family val="2"/>
    </font>
    <font>
      <sz val="48"/>
      <color indexed="47"/>
      <name val="Swis721 BdCnOul BT"/>
      <family val="5"/>
    </font>
    <font>
      <sz val="9"/>
      <name val="Tahoma"/>
      <family val="2"/>
    </font>
    <font>
      <b/>
      <sz val="9"/>
      <name val="Tahoma"/>
      <family val="2"/>
    </font>
    <font>
      <sz val="20"/>
      <color indexed="13"/>
      <name val="Haettenschweiler"/>
      <family val="2"/>
    </font>
    <font>
      <sz val="20"/>
      <color indexed="13"/>
      <name val="Swis721 BdCnOul BT"/>
      <family val="5"/>
    </font>
    <font>
      <vertAlign val="superscript"/>
      <sz val="20"/>
      <color indexed="13"/>
      <name val="Haettenschweiler"/>
      <family val="2"/>
    </font>
    <font>
      <i/>
      <sz val="20"/>
      <color indexed="13"/>
      <name val="Haettenschweiler"/>
      <family val="2"/>
    </font>
    <font>
      <b/>
      <sz val="11"/>
      <name val="Arial"/>
      <family val="2"/>
    </font>
    <font>
      <b/>
      <sz val="22"/>
      <name val="Arial"/>
      <family val="2"/>
    </font>
    <font>
      <sz val="28"/>
      <name val="Haettenschweiler"/>
      <family val="2"/>
    </font>
    <font>
      <sz val="28"/>
      <name val="Swis721 BdCnOul BT"/>
      <family val="5"/>
    </font>
    <font>
      <vertAlign val="superscript"/>
      <sz val="28"/>
      <name val="Haettenschweiler"/>
      <family val="2"/>
    </font>
    <font>
      <sz val="14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26"/>
      <name val="Arial"/>
      <family val="2"/>
    </font>
    <font>
      <sz val="20"/>
      <color indexed="10"/>
      <name val="Haettenschweiler"/>
      <family val="2"/>
    </font>
    <font>
      <b/>
      <sz val="11"/>
      <color indexed="8"/>
      <name val="Arial"/>
      <family val="2"/>
    </font>
    <font>
      <sz val="16"/>
      <color indexed="9"/>
      <name val="Arial"/>
      <family val="2"/>
    </font>
    <font>
      <b/>
      <sz val="26"/>
      <color indexed="26"/>
      <name val="Arial"/>
      <family val="2"/>
    </font>
    <font>
      <sz val="20"/>
      <color indexed="26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theme="2"/>
      <name val="Arial"/>
      <family val="2"/>
    </font>
    <font>
      <sz val="20"/>
      <color rgb="FFFF0000"/>
      <name val="Haettenschweiler"/>
      <family val="2"/>
    </font>
    <font>
      <sz val="20"/>
      <color rgb="FFFFFF00"/>
      <name val="Haettenschweiler"/>
      <family val="2"/>
    </font>
    <font>
      <b/>
      <sz val="11"/>
      <color theme="1"/>
      <name val="Arial"/>
      <family val="2"/>
    </font>
    <font>
      <sz val="48"/>
      <color theme="0" tint="-0.1499900072813034"/>
      <name val="Haettenschweiler"/>
      <family val="2"/>
    </font>
    <font>
      <sz val="16"/>
      <color theme="0"/>
      <name val="Arial"/>
      <family val="2"/>
    </font>
    <font>
      <b/>
      <sz val="26"/>
      <color theme="2"/>
      <name val="Arial"/>
      <family val="2"/>
    </font>
    <font>
      <sz val="20"/>
      <color theme="2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B2A5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6" borderId="2" applyNumberFormat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7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9" applyNumberFormat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9" fillId="34" borderId="0" xfId="0" applyFont="1" applyFill="1" applyAlignment="1">
      <alignment/>
    </xf>
    <xf numFmtId="0" fontId="2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0" fillId="35" borderId="0" xfId="0" applyFill="1" applyAlignment="1">
      <alignment/>
    </xf>
    <xf numFmtId="0" fontId="10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04" fillId="35" borderId="0" xfId="0" applyFont="1" applyFill="1" applyAlignment="1">
      <alignment horizontal="left"/>
    </xf>
    <xf numFmtId="0" fontId="105" fillId="35" borderId="0" xfId="0" applyFont="1" applyFill="1" applyAlignment="1">
      <alignment horizontal="left"/>
    </xf>
    <xf numFmtId="0" fontId="34" fillId="35" borderId="0" xfId="0" applyFont="1" applyFill="1" applyAlignment="1">
      <alignment vertical="center"/>
    </xf>
    <xf numFmtId="0" fontId="106" fillId="35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2" fillId="0" borderId="0" xfId="0" applyFont="1" applyFill="1" applyAlignment="1">
      <alignment horizontal="left"/>
    </xf>
    <xf numFmtId="0" fontId="102" fillId="0" borderId="0" xfId="0" applyFont="1" applyFill="1" applyAlignment="1">
      <alignment/>
    </xf>
    <xf numFmtId="0" fontId="10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right" vertical="center"/>
    </xf>
    <xf numFmtId="9" fontId="42" fillId="0" borderId="10" xfId="51" applyFont="1" applyFill="1" applyBorder="1" applyAlignment="1">
      <alignment vertical="center"/>
    </xf>
    <xf numFmtId="1" fontId="48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08" fillId="0" borderId="0" xfId="0" applyFont="1" applyFill="1" applyAlignment="1">
      <alignment vertical="top"/>
    </xf>
    <xf numFmtId="0" fontId="43" fillId="0" borderId="0" xfId="0" applyFont="1" applyFill="1" applyAlignment="1">
      <alignment horizontal="left" vertical="top"/>
    </xf>
    <xf numFmtId="0" fontId="109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1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172" fontId="15" fillId="36" borderId="0" xfId="0" applyNumberFormat="1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center" vertical="top"/>
      <protection/>
    </xf>
    <xf numFmtId="0" fontId="0" fillId="37" borderId="12" xfId="0" applyFont="1" applyFill="1" applyBorder="1" applyAlignment="1" applyProtection="1">
      <alignment horizontal="center" vertical="top"/>
      <protection/>
    </xf>
    <xf numFmtId="1" fontId="103" fillId="14" borderId="13" xfId="0" applyNumberFormat="1" applyFont="1" applyFill="1" applyBorder="1" applyAlignment="1" applyProtection="1">
      <alignment horizontal="center"/>
      <protection/>
    </xf>
    <xf numFmtId="1" fontId="103" fillId="8" borderId="14" xfId="0" applyNumberFormat="1" applyFont="1" applyFill="1" applyBorder="1" applyAlignment="1" applyProtection="1">
      <alignment horizontal="center"/>
      <protection/>
    </xf>
    <xf numFmtId="1" fontId="103" fillId="2" borderId="15" xfId="0" applyNumberFormat="1" applyFont="1" applyFill="1" applyBorder="1" applyAlignment="1" applyProtection="1">
      <alignment horizontal="center"/>
      <protection/>
    </xf>
    <xf numFmtId="2" fontId="0" fillId="37" borderId="14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106" fillId="35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35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 applyProtection="1">
      <alignment horizontal="left"/>
      <protection locked="0"/>
    </xf>
    <xf numFmtId="0" fontId="7" fillId="35" borderId="0" xfId="0" applyFont="1" applyFill="1" applyAlignment="1" applyProtection="1">
      <alignment/>
      <protection locked="0"/>
    </xf>
    <xf numFmtId="0" fontId="108" fillId="35" borderId="0" xfId="0" applyFont="1" applyFill="1" applyAlignment="1" applyProtection="1">
      <alignment/>
      <protection locked="0"/>
    </xf>
    <xf numFmtId="0" fontId="109" fillId="35" borderId="0" xfId="0" applyFont="1" applyFill="1" applyAlignment="1" applyProtection="1">
      <alignment horizontal="left"/>
      <protection locked="0"/>
    </xf>
    <xf numFmtId="0" fontId="111" fillId="35" borderId="0" xfId="0" applyFont="1" applyFill="1" applyAlignment="1" applyProtection="1">
      <alignment horizontal="left"/>
      <protection locked="0"/>
    </xf>
    <xf numFmtId="0" fontId="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105" fillId="35" borderId="0" xfId="0" applyFont="1" applyFill="1" applyAlignment="1" applyProtection="1">
      <alignment horizontal="right"/>
      <protection locked="0"/>
    </xf>
    <xf numFmtId="0" fontId="112" fillId="35" borderId="0" xfId="0" applyFont="1" applyFill="1" applyAlignment="1" applyProtection="1">
      <alignment horizontal="left"/>
      <protection locked="0"/>
    </xf>
    <xf numFmtId="0" fontId="102" fillId="35" borderId="0" xfId="0" applyFont="1" applyFill="1" applyAlignment="1" applyProtection="1">
      <alignment horizontal="left"/>
      <protection locked="0"/>
    </xf>
    <xf numFmtId="0" fontId="102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 applyProtection="1">
      <alignment horizontal="left"/>
      <protection locked="0"/>
    </xf>
    <xf numFmtId="0" fontId="16" fillId="36" borderId="0" xfId="0" applyFont="1" applyFill="1" applyBorder="1" applyAlignment="1" applyProtection="1">
      <alignment/>
      <protection locked="0"/>
    </xf>
    <xf numFmtId="0" fontId="11" fillId="35" borderId="16" xfId="0" applyFont="1" applyFill="1" applyBorder="1" applyAlignment="1" applyProtection="1">
      <alignment horizontal="center"/>
      <protection locked="0"/>
    </xf>
    <xf numFmtId="0" fontId="0" fillId="30" borderId="17" xfId="0" applyFont="1" applyFill="1" applyBorder="1" applyAlignment="1" applyProtection="1">
      <alignment horizontal="center" vertical="top" wrapText="1"/>
      <protection locked="0"/>
    </xf>
    <xf numFmtId="0" fontId="0" fillId="30" borderId="18" xfId="0" applyFont="1" applyFill="1" applyBorder="1" applyAlignment="1" applyProtection="1">
      <alignment horizontal="center" vertical="top" wrapText="1"/>
      <protection locked="0"/>
    </xf>
    <xf numFmtId="0" fontId="0" fillId="30" borderId="11" xfId="0" applyFont="1" applyFill="1" applyBorder="1" applyAlignment="1" applyProtection="1">
      <alignment horizontal="center" vertical="top"/>
      <protection locked="0"/>
    </xf>
    <xf numFmtId="0" fontId="0" fillId="30" borderId="18" xfId="0" applyFont="1" applyFill="1" applyBorder="1" applyAlignment="1" applyProtection="1">
      <alignment horizontal="center" vertical="top"/>
      <protection locked="0"/>
    </xf>
    <xf numFmtId="0" fontId="0" fillId="30" borderId="19" xfId="0" applyFont="1" applyFill="1" applyBorder="1" applyAlignment="1" applyProtection="1">
      <alignment horizontal="center" vertical="top" wrapText="1"/>
      <protection locked="0"/>
    </xf>
    <xf numFmtId="0" fontId="0" fillId="30" borderId="19" xfId="0" applyFont="1" applyFill="1" applyBorder="1" applyAlignment="1" applyProtection="1">
      <alignment horizontal="center" vertical="top"/>
      <protection locked="0"/>
    </xf>
    <xf numFmtId="0" fontId="0" fillId="37" borderId="11" xfId="0" applyFont="1" applyFill="1" applyBorder="1" applyAlignment="1" applyProtection="1">
      <alignment horizontal="center" vertical="top"/>
      <protection locked="0"/>
    </xf>
    <xf numFmtId="0" fontId="0" fillId="30" borderId="11" xfId="0" applyFont="1" applyFill="1" applyBorder="1" applyAlignment="1" applyProtection="1">
      <alignment horizontal="center" vertical="top" wrapText="1"/>
      <protection locked="0"/>
    </xf>
    <xf numFmtId="0" fontId="0" fillId="37" borderId="20" xfId="0" applyFont="1" applyFill="1" applyBorder="1" applyAlignment="1" applyProtection="1">
      <alignment horizontal="center" vertical="top"/>
      <protection locked="0"/>
    </xf>
    <xf numFmtId="0" fontId="0" fillId="37" borderId="11" xfId="0" applyFont="1" applyFill="1" applyBorder="1" applyAlignment="1" applyProtection="1">
      <alignment horizontal="center" vertical="top" wrapText="1"/>
      <protection locked="0"/>
    </xf>
    <xf numFmtId="0" fontId="1" fillId="37" borderId="11" xfId="0" applyFont="1" applyFill="1" applyBorder="1" applyAlignment="1" applyProtection="1">
      <alignment horizontal="center" vertical="top" wrapText="1"/>
      <protection hidden="1" locked="0"/>
    </xf>
    <xf numFmtId="0" fontId="1" fillId="37" borderId="21" xfId="0" applyFont="1" applyFill="1" applyBorder="1" applyAlignment="1" applyProtection="1">
      <alignment horizontal="center" vertical="top" wrapText="1"/>
      <protection locked="0"/>
    </xf>
    <xf numFmtId="0" fontId="113" fillId="14" borderId="11" xfId="0" applyFont="1" applyFill="1" applyBorder="1" applyAlignment="1" applyProtection="1">
      <alignment horizontal="center" vertical="top" wrapText="1"/>
      <protection locked="0"/>
    </xf>
    <xf numFmtId="0" fontId="0" fillId="8" borderId="22" xfId="0" applyFont="1" applyFill="1" applyBorder="1" applyAlignment="1" applyProtection="1">
      <alignment horizontal="center" vertical="top" wrapText="1"/>
      <protection locked="0"/>
    </xf>
    <xf numFmtId="0" fontId="0" fillId="2" borderId="22" xfId="0" applyFont="1" applyFill="1" applyBorder="1" applyAlignment="1" applyProtection="1">
      <alignment horizontal="center" vertical="top" wrapText="1"/>
      <protection locked="0"/>
    </xf>
    <xf numFmtId="0" fontId="0" fillId="30" borderId="23" xfId="0" applyFont="1" applyFill="1" applyBorder="1" applyAlignment="1" applyProtection="1">
      <alignment horizontal="center" vertical="top"/>
      <protection locked="0"/>
    </xf>
    <xf numFmtId="0" fontId="0" fillId="30" borderId="24" xfId="0" applyFont="1" applyFill="1" applyBorder="1" applyAlignment="1" applyProtection="1">
      <alignment horizontal="center" vertical="top"/>
      <protection locked="0"/>
    </xf>
    <xf numFmtId="0" fontId="0" fillId="30" borderId="25" xfId="0" applyFont="1" applyFill="1" applyBorder="1" applyAlignment="1" applyProtection="1">
      <alignment horizontal="center" vertical="top"/>
      <protection locked="0"/>
    </xf>
    <xf numFmtId="0" fontId="0" fillId="30" borderId="25" xfId="0" applyFont="1" applyFill="1" applyBorder="1" applyAlignment="1" applyProtection="1">
      <alignment horizontal="center" vertical="top"/>
      <protection locked="0"/>
    </xf>
    <xf numFmtId="0" fontId="0" fillId="30" borderId="12" xfId="0" applyFont="1" applyFill="1" applyBorder="1" applyAlignment="1" applyProtection="1">
      <alignment horizontal="center" vertical="top"/>
      <protection locked="0"/>
    </xf>
    <xf numFmtId="0" fontId="0" fillId="37" borderId="12" xfId="0" applyFont="1" applyFill="1" applyBorder="1" applyAlignment="1" applyProtection="1">
      <alignment horizontal="center" vertical="top"/>
      <protection locked="0"/>
    </xf>
    <xf numFmtId="0" fontId="0" fillId="37" borderId="26" xfId="0" applyFont="1" applyFill="1" applyBorder="1" applyAlignment="1" applyProtection="1">
      <alignment horizontal="center" vertical="top"/>
      <protection locked="0"/>
    </xf>
    <xf numFmtId="0" fontId="114" fillId="14" borderId="12" xfId="0" applyFont="1" applyFill="1" applyBorder="1" applyAlignment="1" applyProtection="1">
      <alignment horizontal="center" vertical="top"/>
      <protection locked="0"/>
    </xf>
    <xf numFmtId="0" fontId="1" fillId="8" borderId="12" xfId="0" applyFont="1" applyFill="1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0" fillId="2" borderId="12" xfId="0" applyFont="1" applyFill="1" applyBorder="1" applyAlignment="1" applyProtection="1">
      <alignment horizontal="center" vertical="top"/>
      <protection locked="0"/>
    </xf>
    <xf numFmtId="0" fontId="0" fillId="30" borderId="14" xfId="0" applyFont="1" applyFill="1" applyBorder="1" applyAlignment="1" applyProtection="1">
      <alignment/>
      <protection locked="0"/>
    </xf>
    <xf numFmtId="1" fontId="1" fillId="37" borderId="14" xfId="0" applyNumberFormat="1" applyFont="1" applyFill="1" applyBorder="1" applyAlignment="1" applyProtection="1">
      <alignment/>
      <protection locked="0"/>
    </xf>
    <xf numFmtId="1" fontId="1" fillId="37" borderId="14" xfId="0" applyNumberFormat="1" applyFont="1" applyFill="1" applyBorder="1" applyAlignment="1" applyProtection="1">
      <alignment horizontal="center"/>
      <protection locked="0"/>
    </xf>
    <xf numFmtId="1" fontId="103" fillId="14" borderId="13" xfId="0" applyNumberFormat="1" applyFont="1" applyFill="1" applyBorder="1" applyAlignment="1" applyProtection="1">
      <alignment horizontal="center"/>
      <protection locked="0"/>
    </xf>
    <xf numFmtId="1" fontId="103" fillId="8" borderId="14" xfId="0" applyNumberFormat="1" applyFont="1" applyFill="1" applyBorder="1" applyAlignment="1" applyProtection="1">
      <alignment horizontal="center"/>
      <protection locked="0"/>
    </xf>
    <xf numFmtId="1" fontId="103" fillId="2" borderId="15" xfId="0" applyNumberFormat="1" applyFont="1" applyFill="1" applyBorder="1" applyAlignment="1" applyProtection="1">
      <alignment horizontal="center"/>
      <protection locked="0"/>
    </xf>
    <xf numFmtId="0" fontId="0" fillId="30" borderId="13" xfId="0" applyFont="1" applyFill="1" applyBorder="1" applyAlignment="1" applyProtection="1">
      <alignment horizontal="center"/>
      <protection locked="0"/>
    </xf>
    <xf numFmtId="0" fontId="0" fillId="30" borderId="14" xfId="0" applyFont="1" applyFill="1" applyBorder="1" applyAlignment="1" applyProtection="1">
      <alignment horizontal="center"/>
      <protection locked="0"/>
    </xf>
    <xf numFmtId="2" fontId="0" fillId="37" borderId="14" xfId="0" applyNumberFormat="1" applyFont="1" applyFill="1" applyBorder="1" applyAlignment="1" applyProtection="1">
      <alignment/>
      <protection locked="0"/>
    </xf>
    <xf numFmtId="1" fontId="0" fillId="37" borderId="14" xfId="0" applyNumberFormat="1" applyFont="1" applyFill="1" applyBorder="1" applyAlignment="1" applyProtection="1">
      <alignment/>
      <protection locked="0"/>
    </xf>
    <xf numFmtId="0" fontId="0" fillId="30" borderId="14" xfId="0" applyFont="1" applyFill="1" applyBorder="1" applyAlignment="1" applyProtection="1">
      <alignment horizontal="left"/>
      <protection locked="0"/>
    </xf>
    <xf numFmtId="0" fontId="0" fillId="30" borderId="14" xfId="0" applyFont="1" applyFill="1" applyBorder="1" applyAlignment="1" applyProtection="1">
      <alignment horizontal="right"/>
      <protection locked="0"/>
    </xf>
    <xf numFmtId="1" fontId="113" fillId="14" borderId="13" xfId="0" applyNumberFormat="1" applyFont="1" applyFill="1" applyBorder="1" applyAlignment="1" applyProtection="1">
      <alignment horizontal="center"/>
      <protection locked="0"/>
    </xf>
    <xf numFmtId="1" fontId="0" fillId="8" borderId="1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3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0" borderId="27" xfId="0" applyFont="1" applyFill="1" applyBorder="1" applyAlignment="1" applyProtection="1">
      <alignment horizontal="left"/>
      <protection locked="0"/>
    </xf>
    <xf numFmtId="0" fontId="0" fillId="30" borderId="27" xfId="0" applyFont="1" applyFill="1" applyBorder="1" applyAlignment="1" applyProtection="1">
      <alignment horizontal="right"/>
      <protection locked="0"/>
    </xf>
    <xf numFmtId="0" fontId="0" fillId="30" borderId="27" xfId="0" applyFont="1" applyFill="1" applyBorder="1" applyAlignment="1" applyProtection="1">
      <alignment/>
      <protection locked="0"/>
    </xf>
    <xf numFmtId="2" fontId="0" fillId="37" borderId="27" xfId="0" applyNumberFormat="1" applyFont="1" applyFill="1" applyBorder="1" applyAlignment="1" applyProtection="1">
      <alignment/>
      <protection/>
    </xf>
    <xf numFmtId="1" fontId="1" fillId="37" borderId="14" xfId="0" applyNumberFormat="1" applyFont="1" applyFill="1" applyBorder="1" applyAlignment="1" applyProtection="1">
      <alignment/>
      <protection/>
    </xf>
    <xf numFmtId="1" fontId="29" fillId="37" borderId="12" xfId="0" applyNumberFormat="1" applyFont="1" applyFill="1" applyBorder="1" applyAlignment="1" applyProtection="1">
      <alignment vertical="center"/>
      <protection/>
    </xf>
    <xf numFmtId="0" fontId="28" fillId="37" borderId="12" xfId="0" applyFont="1" applyFill="1" applyBorder="1" applyAlignment="1" applyProtection="1">
      <alignment horizontal="center" vertical="center"/>
      <protection locked="0"/>
    </xf>
    <xf numFmtId="0" fontId="30" fillId="37" borderId="12" xfId="0" applyFont="1" applyFill="1" applyBorder="1" applyAlignment="1" applyProtection="1">
      <alignment horizontal="left" vertical="center"/>
      <protection locked="0"/>
    </xf>
    <xf numFmtId="0" fontId="30" fillId="37" borderId="12" xfId="0" applyFont="1" applyFill="1" applyBorder="1" applyAlignment="1" applyProtection="1">
      <alignment horizontal="center" vertical="center"/>
      <protection locked="0"/>
    </xf>
    <xf numFmtId="0" fontId="30" fillId="37" borderId="12" xfId="0" applyFont="1" applyFill="1" applyBorder="1" applyAlignment="1" applyProtection="1">
      <alignment horizontal="right" vertical="center"/>
      <protection locked="0"/>
    </xf>
    <xf numFmtId="0" fontId="30" fillId="37" borderId="12" xfId="0" applyFont="1" applyFill="1" applyBorder="1" applyAlignment="1" applyProtection="1">
      <alignment horizontal="right" vertical="center"/>
      <protection/>
    </xf>
    <xf numFmtId="0" fontId="30" fillId="37" borderId="12" xfId="0" applyFont="1" applyFill="1" applyBorder="1" applyAlignment="1" applyProtection="1">
      <alignment vertical="center"/>
      <protection/>
    </xf>
    <xf numFmtId="9" fontId="30" fillId="37" borderId="12" xfId="51" applyFont="1" applyFill="1" applyBorder="1" applyAlignment="1" applyProtection="1">
      <alignment vertical="center"/>
      <protection/>
    </xf>
    <xf numFmtId="0" fontId="30" fillId="37" borderId="12" xfId="0" applyFont="1" applyFill="1" applyBorder="1" applyAlignment="1" applyProtection="1">
      <alignment vertical="center"/>
      <protection locked="0"/>
    </xf>
    <xf numFmtId="2" fontId="30" fillId="37" borderId="12" xfId="0" applyNumberFormat="1" applyFont="1" applyFill="1" applyBorder="1" applyAlignment="1" applyProtection="1">
      <alignment vertical="center"/>
      <protection locked="0"/>
    </xf>
    <xf numFmtId="1" fontId="30" fillId="37" borderId="12" xfId="0" applyNumberFormat="1" applyFont="1" applyFill="1" applyBorder="1" applyAlignment="1" applyProtection="1">
      <alignment vertical="center"/>
      <protection/>
    </xf>
    <xf numFmtId="0" fontId="0" fillId="37" borderId="28" xfId="0" applyNumberFormat="1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/>
      <protection locked="0"/>
    </xf>
    <xf numFmtId="2" fontId="0" fillId="37" borderId="29" xfId="0" applyNumberFormat="1" applyFont="1" applyFill="1" applyBorder="1" applyAlignment="1" applyProtection="1">
      <alignment/>
      <protection/>
    </xf>
    <xf numFmtId="1" fontId="0" fillId="37" borderId="14" xfId="0" applyNumberFormat="1" applyFont="1" applyFill="1" applyBorder="1" applyAlignment="1" applyProtection="1">
      <alignment/>
      <protection/>
    </xf>
    <xf numFmtId="2" fontId="0" fillId="37" borderId="29" xfId="0" applyNumberFormat="1" applyFont="1" applyFill="1" applyBorder="1" applyAlignment="1" applyProtection="1">
      <alignment/>
      <protection locked="0"/>
    </xf>
    <xf numFmtId="0" fontId="0" fillId="30" borderId="28" xfId="0" applyFont="1" applyFill="1" applyBorder="1" applyAlignment="1" applyProtection="1">
      <alignment horizontal="center"/>
      <protection locked="0"/>
    </xf>
    <xf numFmtId="0" fontId="0" fillId="30" borderId="27" xfId="0" applyFont="1" applyFill="1" applyBorder="1" applyAlignment="1" applyProtection="1">
      <alignment horizontal="center"/>
      <protection locked="0"/>
    </xf>
    <xf numFmtId="172" fontId="43" fillId="36" borderId="0" xfId="0" applyNumberFormat="1" applyFont="1" applyFill="1" applyBorder="1" applyAlignment="1" applyProtection="1">
      <alignment/>
      <protection/>
    </xf>
    <xf numFmtId="0" fontId="49" fillId="36" borderId="0" xfId="0" applyFont="1" applyFill="1" applyBorder="1" applyAlignment="1" applyProtection="1">
      <alignment/>
      <protection locked="0"/>
    </xf>
    <xf numFmtId="1" fontId="43" fillId="36" borderId="0" xfId="0" applyNumberFormat="1" applyFont="1" applyFill="1" applyBorder="1" applyAlignment="1" applyProtection="1">
      <alignment/>
      <protection/>
    </xf>
    <xf numFmtId="172" fontId="17" fillId="36" borderId="0" xfId="0" applyNumberFormat="1" applyFont="1" applyFill="1" applyBorder="1" applyAlignment="1" applyProtection="1">
      <alignment/>
      <protection/>
    </xf>
    <xf numFmtId="2" fontId="0" fillId="37" borderId="30" xfId="0" applyNumberFormat="1" applyFont="1" applyFill="1" applyBorder="1" applyAlignment="1" applyProtection="1">
      <alignment/>
      <protection/>
    </xf>
    <xf numFmtId="1" fontId="0" fillId="37" borderId="27" xfId="0" applyNumberFormat="1" applyFont="1" applyFill="1" applyBorder="1" applyAlignment="1" applyProtection="1">
      <alignment/>
      <protection/>
    </xf>
    <xf numFmtId="0" fontId="1" fillId="37" borderId="27" xfId="0" applyNumberFormat="1" applyFont="1" applyFill="1" applyBorder="1" applyAlignment="1" applyProtection="1">
      <alignment horizontal="center"/>
      <protection/>
    </xf>
    <xf numFmtId="1" fontId="103" fillId="14" borderId="28" xfId="0" applyNumberFormat="1" applyFont="1" applyFill="1" applyBorder="1" applyAlignment="1" applyProtection="1">
      <alignment horizontal="center"/>
      <protection/>
    </xf>
    <xf numFmtId="1" fontId="103" fillId="8" borderId="27" xfId="0" applyNumberFormat="1" applyFont="1" applyFill="1" applyBorder="1" applyAlignment="1" applyProtection="1">
      <alignment horizontal="center"/>
      <protection/>
    </xf>
    <xf numFmtId="1" fontId="103" fillId="2" borderId="31" xfId="0" applyNumberFormat="1" applyFont="1" applyFill="1" applyBorder="1" applyAlignment="1" applyProtection="1">
      <alignment horizontal="center"/>
      <protection/>
    </xf>
    <xf numFmtId="0" fontId="0" fillId="30" borderId="12" xfId="0" applyFont="1" applyFill="1" applyBorder="1" applyAlignment="1" applyProtection="1">
      <alignment horizontal="center" vertical="top"/>
      <protection locked="0"/>
    </xf>
    <xf numFmtId="0" fontId="115" fillId="30" borderId="32" xfId="0" applyFont="1" applyFill="1" applyBorder="1" applyAlignment="1" applyProtection="1">
      <alignment horizontal="center" vertical="center"/>
      <protection locked="0"/>
    </xf>
    <xf numFmtId="172" fontId="12" fillId="30" borderId="10" xfId="0" applyNumberFormat="1" applyFont="1" applyFill="1" applyBorder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 vertical="top"/>
      <protection hidden="1" locked="0"/>
    </xf>
    <xf numFmtId="0" fontId="114" fillId="14" borderId="33" xfId="0" applyFont="1" applyFill="1" applyBorder="1" applyAlignment="1" applyProtection="1">
      <alignment horizontal="center" vertical="top"/>
      <protection locked="0"/>
    </xf>
    <xf numFmtId="0" fontId="1" fillId="38" borderId="10" xfId="0" applyFont="1" applyFill="1" applyBorder="1" applyAlignment="1" applyProtection="1">
      <alignment horizontal="center" vertical="top"/>
      <protection locked="0"/>
    </xf>
    <xf numFmtId="1" fontId="113" fillId="14" borderId="34" xfId="0" applyNumberFormat="1" applyFont="1" applyFill="1" applyBorder="1" applyAlignment="1" applyProtection="1">
      <alignment horizontal="center"/>
      <protection locked="0"/>
    </xf>
    <xf numFmtId="1" fontId="0" fillId="8" borderId="35" xfId="0" applyNumberFormat="1" applyFont="1" applyFill="1" applyBorder="1" applyAlignment="1" applyProtection="1">
      <alignment horizontal="center"/>
      <protection locked="0"/>
    </xf>
    <xf numFmtId="1" fontId="0" fillId="2" borderId="3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6" fontId="1" fillId="0" borderId="0" xfId="0" applyNumberFormat="1" applyFont="1" applyAlignment="1">
      <alignment horizontal="center"/>
    </xf>
    <xf numFmtId="0" fontId="116" fillId="39" borderId="0" xfId="0" applyFont="1" applyFill="1" applyBorder="1" applyAlignment="1">
      <alignment/>
    </xf>
    <xf numFmtId="0" fontId="102" fillId="39" borderId="0" xfId="0" applyFont="1" applyFill="1" applyBorder="1" applyAlignment="1">
      <alignment/>
    </xf>
    <xf numFmtId="0" fontId="117" fillId="39" borderId="0" xfId="0" applyFont="1" applyFill="1" applyBorder="1" applyAlignment="1">
      <alignment/>
    </xf>
    <xf numFmtId="0" fontId="118" fillId="39" borderId="0" xfId="0" applyFont="1" applyFill="1" applyBorder="1" applyAlignment="1">
      <alignment/>
    </xf>
    <xf numFmtId="0" fontId="118" fillId="39" borderId="0" xfId="0" applyFont="1" applyFill="1" applyBorder="1" applyAlignment="1">
      <alignment horizontal="center"/>
    </xf>
    <xf numFmtId="0" fontId="102" fillId="39" borderId="0" xfId="0" applyFont="1" applyFill="1" applyBorder="1" applyAlignment="1">
      <alignment/>
    </xf>
    <xf numFmtId="0" fontId="102" fillId="39" borderId="0" xfId="0" applyFont="1" applyFill="1" applyBorder="1" applyAlignment="1">
      <alignment horizontal="center"/>
    </xf>
    <xf numFmtId="0" fontId="118" fillId="39" borderId="0" xfId="0" applyFont="1" applyFill="1" applyBorder="1" applyAlignment="1">
      <alignment/>
    </xf>
    <xf numFmtId="0" fontId="118" fillId="39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vertical="center"/>
    </xf>
    <xf numFmtId="0" fontId="119" fillId="0" borderId="37" xfId="0" applyFont="1" applyFill="1" applyBorder="1" applyAlignment="1" applyProtection="1">
      <alignment horizontal="center" vertical="center"/>
      <protection locked="0"/>
    </xf>
    <xf numFmtId="0" fontId="119" fillId="0" borderId="38" xfId="0" applyFont="1" applyFill="1" applyBorder="1" applyAlignment="1" applyProtection="1">
      <alignment horizontal="center" vertical="center"/>
      <protection locked="0"/>
    </xf>
    <xf numFmtId="0" fontId="119" fillId="0" borderId="39" xfId="0" applyFont="1" applyFill="1" applyBorder="1" applyAlignment="1" applyProtection="1">
      <alignment horizontal="center" vertical="center"/>
      <protection locked="0"/>
    </xf>
    <xf numFmtId="2" fontId="107" fillId="40" borderId="37" xfId="0" applyNumberFormat="1" applyFont="1" applyFill="1" applyBorder="1" applyAlignment="1" applyProtection="1">
      <alignment horizontal="center" vertical="center"/>
      <protection locked="0"/>
    </xf>
    <xf numFmtId="2" fontId="107" fillId="40" borderId="38" xfId="0" applyNumberFormat="1" applyFont="1" applyFill="1" applyBorder="1" applyAlignment="1" applyProtection="1">
      <alignment horizontal="center" vertical="center"/>
      <protection locked="0"/>
    </xf>
    <xf numFmtId="2" fontId="107" fillId="40" borderId="39" xfId="0" applyNumberFormat="1" applyFont="1" applyFill="1" applyBorder="1" applyAlignment="1" applyProtection="1">
      <alignment horizontal="center" vertical="center"/>
      <protection locked="0"/>
    </xf>
    <xf numFmtId="0" fontId="107" fillId="40" borderId="37" xfId="0" applyFont="1" applyFill="1" applyBorder="1" applyAlignment="1" applyProtection="1">
      <alignment horizontal="center" vertical="center"/>
      <protection locked="0"/>
    </xf>
    <xf numFmtId="0" fontId="107" fillId="40" borderId="38" xfId="0" applyFont="1" applyFill="1" applyBorder="1" applyAlignment="1" applyProtection="1">
      <alignment horizontal="center" vertical="center"/>
      <protection locked="0"/>
    </xf>
    <xf numFmtId="0" fontId="107" fillId="40" borderId="39" xfId="0" applyFont="1" applyFill="1" applyBorder="1" applyAlignment="1" applyProtection="1">
      <alignment horizontal="center" vertical="center"/>
      <protection locked="0"/>
    </xf>
    <xf numFmtId="0" fontId="120" fillId="38" borderId="37" xfId="0" applyFont="1" applyFill="1" applyBorder="1" applyAlignment="1" applyProtection="1">
      <alignment horizontal="center" vertical="center"/>
      <protection locked="0"/>
    </xf>
    <xf numFmtId="0" fontId="120" fillId="38" borderId="38" xfId="0" applyFont="1" applyFill="1" applyBorder="1" applyAlignment="1" applyProtection="1">
      <alignment horizontal="center" vertical="center"/>
      <protection locked="0"/>
    </xf>
    <xf numFmtId="0" fontId="120" fillId="38" borderId="39" xfId="0" applyFont="1" applyFill="1" applyBorder="1" applyAlignment="1" applyProtection="1">
      <alignment horizontal="center" vertical="center"/>
      <protection locked="0"/>
    </xf>
    <xf numFmtId="0" fontId="107" fillId="40" borderId="37" xfId="0" applyFont="1" applyFill="1" applyBorder="1" applyAlignment="1" applyProtection="1" quotePrefix="1">
      <alignment horizontal="center" vertical="center"/>
      <protection locked="0"/>
    </xf>
    <xf numFmtId="2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2" fontId="18" fillId="36" borderId="0" xfId="0" applyNumberFormat="1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21" fillId="38" borderId="19" xfId="0" applyFont="1" applyFill="1" applyBorder="1" applyAlignment="1" applyProtection="1">
      <alignment horizontal="center" vertical="center"/>
      <protection locked="0"/>
    </xf>
    <xf numFmtId="0" fontId="121" fillId="38" borderId="18" xfId="0" applyFont="1" applyFill="1" applyBorder="1" applyAlignment="1" applyProtection="1">
      <alignment horizontal="center" vertical="center"/>
      <protection locked="0"/>
    </xf>
    <xf numFmtId="0" fontId="121" fillId="38" borderId="21" xfId="0" applyFont="1" applyFill="1" applyBorder="1" applyAlignment="1" applyProtection="1">
      <alignment horizontal="center" vertical="center"/>
      <protection locked="0"/>
    </xf>
    <xf numFmtId="0" fontId="121" fillId="38" borderId="25" xfId="0" applyFont="1" applyFill="1" applyBorder="1" applyAlignment="1" applyProtection="1">
      <alignment horizontal="center" vertical="center"/>
      <protection locked="0"/>
    </xf>
    <xf numFmtId="0" fontId="121" fillId="38" borderId="24" xfId="0" applyFont="1" applyFill="1" applyBorder="1" applyAlignment="1" applyProtection="1">
      <alignment horizontal="center" vertical="center"/>
      <protection locked="0"/>
    </xf>
    <xf numFmtId="0" fontId="121" fillId="38" borderId="33" xfId="0" applyFont="1" applyFill="1" applyBorder="1" applyAlignment="1" applyProtection="1">
      <alignment horizontal="center" vertical="center"/>
      <protection locked="0"/>
    </xf>
    <xf numFmtId="0" fontId="102" fillId="39" borderId="0" xfId="0" applyFont="1" applyFill="1" applyBorder="1" applyAlignment="1">
      <alignment horizontal="center"/>
    </xf>
    <xf numFmtId="0" fontId="118" fillId="39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 quotePrefix="1">
      <alignment horizontal="center" vertical="center"/>
    </xf>
    <xf numFmtId="2" fontId="10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28575</xdr:rowOff>
    </xdr:from>
    <xdr:to>
      <xdr:col>5</xdr:col>
      <xdr:colOff>485775</xdr:colOff>
      <xdr:row>5</xdr:row>
      <xdr:rowOff>361950</xdr:rowOff>
    </xdr:to>
    <xdr:pic>
      <xdr:nvPicPr>
        <xdr:cNvPr id="1" name="Grafik 1" descr="Gampper-Logo-RGB-inver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19100"/>
          <a:ext cx="2733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3</xdr:row>
      <xdr:rowOff>114300</xdr:rowOff>
    </xdr:from>
    <xdr:to>
      <xdr:col>11</xdr:col>
      <xdr:colOff>209550</xdr:colOff>
      <xdr:row>8</xdr:row>
      <xdr:rowOff>171450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rcRect l="2752" t="3092" r="13150" b="7904"/>
        <a:stretch>
          <a:fillRect/>
        </a:stretch>
      </xdr:blipFill>
      <xdr:spPr>
        <a:xfrm>
          <a:off x="5114925" y="666750"/>
          <a:ext cx="26193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76200</xdr:rowOff>
    </xdr:from>
    <xdr:to>
      <xdr:col>4</xdr:col>
      <xdr:colOff>352425</xdr:colOff>
      <xdr:row>2</xdr:row>
      <xdr:rowOff>85725</xdr:rowOff>
    </xdr:to>
    <xdr:pic>
      <xdr:nvPicPr>
        <xdr:cNvPr id="1" name="Grafik 1" descr="Gampper-Logo-RGB-inver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9100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2:L11"/>
  <sheetViews>
    <sheetView showGridLines="0" zoomScalePageLayoutView="0" workbookViewId="0" topLeftCell="A1">
      <selection activeCell="E16" sqref="E16"/>
    </sheetView>
  </sheetViews>
  <sheetFormatPr defaultColWidth="11.421875" defaultRowHeight="12.75"/>
  <cols>
    <col min="1" max="1" width="2.00390625" style="0" customWidth="1"/>
    <col min="2" max="2" width="3.140625" style="0" customWidth="1"/>
    <col min="10" max="10" width="15.28125" style="0" customWidth="1"/>
    <col min="11" max="11" width="12.421875" style="0" customWidth="1"/>
  </cols>
  <sheetData>
    <row r="2" spans="2:12" ht="18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17.75" customHeight="1">
      <c r="B6" s="15"/>
      <c r="C6" s="21" t="s">
        <v>86</v>
      </c>
      <c r="D6" s="15"/>
      <c r="E6" s="15"/>
      <c r="F6" s="15"/>
      <c r="G6" s="15"/>
      <c r="H6" s="15"/>
      <c r="I6" s="15"/>
      <c r="J6" s="15"/>
      <c r="K6" s="15"/>
      <c r="L6" s="15"/>
    </row>
    <row r="7" spans="2:12" ht="23.25">
      <c r="B7" s="15"/>
      <c r="C7" s="19" t="s">
        <v>2</v>
      </c>
      <c r="D7" s="19"/>
      <c r="E7" s="19"/>
      <c r="F7" s="19"/>
      <c r="G7" s="15"/>
      <c r="H7" s="15"/>
      <c r="I7" s="15"/>
      <c r="J7" s="15"/>
      <c r="K7" s="15"/>
      <c r="L7" s="15"/>
    </row>
    <row r="8" spans="2:12" ht="23.25">
      <c r="B8" s="15"/>
      <c r="C8" s="19"/>
      <c r="D8" s="19"/>
      <c r="E8" s="19"/>
      <c r="F8" s="19"/>
      <c r="G8" s="15"/>
      <c r="H8" s="15"/>
      <c r="I8" s="15"/>
      <c r="J8" s="15"/>
      <c r="K8" s="15"/>
      <c r="L8" s="15"/>
    </row>
    <row r="9" spans="2:12" ht="23.25">
      <c r="B9" s="15"/>
      <c r="C9" s="22" t="str">
        <f>VarioQCalc!$AB$1</f>
        <v>Version: VarioQCalc® Engineer 1.05</v>
      </c>
      <c r="D9" s="20"/>
      <c r="E9" s="20"/>
      <c r="F9" s="20"/>
      <c r="G9" s="15"/>
      <c r="H9" s="15"/>
      <c r="I9" s="15"/>
      <c r="J9" s="15"/>
      <c r="K9" s="15"/>
      <c r="L9" s="15"/>
    </row>
    <row r="10" spans="2:12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ht="18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theme="3"/>
  </sheetPr>
  <dimension ref="A1:C2"/>
  <sheetViews>
    <sheetView zoomScalePageLayoutView="0" workbookViewId="0" topLeftCell="A1">
      <selection activeCell="C2" sqref="C2"/>
    </sheetView>
  </sheetViews>
  <sheetFormatPr defaultColWidth="11.421875" defaultRowHeight="12.75"/>
  <cols>
    <col min="3" max="3" width="58.57421875" style="0" customWidth="1"/>
  </cols>
  <sheetData>
    <row r="1" spans="1:3" ht="12.75">
      <c r="A1" s="179" t="s">
        <v>185</v>
      </c>
      <c r="B1" s="17" t="s">
        <v>187</v>
      </c>
      <c r="C1" s="17"/>
    </row>
    <row r="2" spans="1:3" ht="12.75">
      <c r="A2" s="177" t="s">
        <v>186</v>
      </c>
      <c r="B2" s="178">
        <v>40486</v>
      </c>
      <c r="C2" t="s">
        <v>188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73"/>
  <sheetViews>
    <sheetView showGridLines="0" zoomScalePageLayoutView="0" workbookViewId="0" topLeftCell="A16">
      <selection activeCell="C49" sqref="C49"/>
    </sheetView>
  </sheetViews>
  <sheetFormatPr defaultColWidth="11.421875" defaultRowHeight="12.75"/>
  <cols>
    <col min="1" max="1" width="13.57421875" style="0" customWidth="1"/>
    <col min="10" max="10" width="13.28125" style="0" customWidth="1"/>
  </cols>
  <sheetData>
    <row r="1" spans="1:10" ht="12.7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">
      <c r="A3" s="1"/>
      <c r="B3" s="1"/>
      <c r="C3" s="4" t="s">
        <v>0</v>
      </c>
      <c r="D3" s="5"/>
      <c r="E3" s="5"/>
      <c r="F3" s="5"/>
      <c r="I3" s="1"/>
      <c r="J3" s="1"/>
    </row>
    <row r="4" spans="1:10" ht="36.75">
      <c r="A4" s="1"/>
      <c r="B4" s="1"/>
      <c r="D4" s="5"/>
      <c r="E4" s="6" t="s">
        <v>1</v>
      </c>
      <c r="F4" s="5"/>
      <c r="I4" s="1"/>
      <c r="J4" s="1"/>
    </row>
    <row r="5" spans="1:10" ht="20.25">
      <c r="A5" s="1"/>
      <c r="B5" s="1"/>
      <c r="C5" s="2" t="s">
        <v>2</v>
      </c>
      <c r="D5" s="3"/>
      <c r="E5" s="3"/>
      <c r="F5" s="3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8" t="s">
        <v>23</v>
      </c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8"/>
      <c r="C9" s="1"/>
      <c r="D9" s="1"/>
      <c r="E9" s="1"/>
      <c r="F9" s="1"/>
      <c r="G9" s="1"/>
      <c r="H9" s="1"/>
      <c r="I9" s="1"/>
      <c r="J9" s="1"/>
    </row>
    <row r="10" spans="1:10" ht="17.25">
      <c r="A10" s="10" t="s">
        <v>30</v>
      </c>
      <c r="B10" s="11" t="s">
        <v>42</v>
      </c>
      <c r="C10" s="12"/>
      <c r="D10" s="12"/>
      <c r="E10" s="12"/>
      <c r="F10" s="12"/>
      <c r="G10" s="12"/>
      <c r="H10" s="12"/>
      <c r="I10" s="12"/>
      <c r="J10" s="12"/>
    </row>
    <row r="11" spans="1:10" ht="17.25">
      <c r="A11" s="12"/>
      <c r="B11" s="11" t="s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7.25">
      <c r="A12" s="12"/>
      <c r="B12" s="11" t="s">
        <v>43</v>
      </c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"/>
      <c r="B13" s="1" t="s">
        <v>44</v>
      </c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9" t="s">
        <v>24</v>
      </c>
      <c r="B14" s="9" t="s">
        <v>49</v>
      </c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 t="s">
        <v>50</v>
      </c>
      <c r="C15" s="9"/>
      <c r="D15" s="9"/>
      <c r="E15" s="9"/>
      <c r="F15" s="9"/>
      <c r="G15" s="9"/>
      <c r="H15" s="9"/>
      <c r="I15" s="9"/>
      <c r="J15" s="9"/>
    </row>
    <row r="16" spans="1:10" ht="12.75">
      <c r="A16" s="9" t="s">
        <v>25</v>
      </c>
      <c r="B16" s="9" t="s">
        <v>57</v>
      </c>
      <c r="C16" s="9"/>
      <c r="D16" s="9"/>
      <c r="E16" s="9"/>
      <c r="F16" s="9"/>
      <c r="G16" s="9"/>
      <c r="H16" s="9"/>
      <c r="I16" s="9"/>
      <c r="J16" s="9"/>
    </row>
    <row r="17" spans="1:10" ht="12.75">
      <c r="A17" s="9" t="s">
        <v>26</v>
      </c>
      <c r="B17" s="9" t="s">
        <v>27</v>
      </c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 t="s">
        <v>28</v>
      </c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 t="s">
        <v>54</v>
      </c>
      <c r="C19" s="9"/>
      <c r="D19" s="9"/>
      <c r="E19" s="9"/>
      <c r="F19" s="9"/>
      <c r="G19" s="9"/>
      <c r="H19" s="9"/>
      <c r="I19" s="9"/>
      <c r="J19" s="9"/>
    </row>
    <row r="20" spans="1:10" ht="12.75">
      <c r="A20" s="9" t="s">
        <v>29</v>
      </c>
      <c r="B20" s="13" t="s">
        <v>62</v>
      </c>
      <c r="C20" s="9"/>
      <c r="D20" s="9"/>
      <c r="E20" s="9"/>
      <c r="F20" s="9"/>
      <c r="G20" s="9"/>
      <c r="H20" s="9"/>
      <c r="I20" s="9"/>
      <c r="J20" s="9"/>
    </row>
    <row r="21" spans="1:10" ht="15">
      <c r="A21" s="7" t="s">
        <v>30</v>
      </c>
      <c r="B21" s="13" t="s">
        <v>63</v>
      </c>
      <c r="C21" s="9"/>
      <c r="D21" s="9"/>
      <c r="E21" s="9"/>
      <c r="F21" s="9"/>
      <c r="G21" s="9"/>
      <c r="H21" s="9"/>
      <c r="I21" s="9"/>
      <c r="J21" s="9"/>
    </row>
    <row r="22" spans="1:10" ht="15">
      <c r="A22" s="7" t="s">
        <v>30</v>
      </c>
      <c r="B22" s="9" t="s">
        <v>51</v>
      </c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 t="s">
        <v>31</v>
      </c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 t="s">
        <v>52</v>
      </c>
      <c r="C24" s="9"/>
      <c r="D24" s="9"/>
      <c r="E24" s="9"/>
      <c r="F24" s="9"/>
      <c r="G24" s="9"/>
      <c r="H24" s="9"/>
      <c r="I24" s="9"/>
      <c r="J24" s="9"/>
    </row>
    <row r="25" spans="1:10" ht="12.75">
      <c r="A25" s="9" t="s">
        <v>32</v>
      </c>
      <c r="B25" s="9" t="s">
        <v>55</v>
      </c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 t="s">
        <v>52</v>
      </c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 t="s">
        <v>34</v>
      </c>
      <c r="B28" s="9" t="s">
        <v>69</v>
      </c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 t="s">
        <v>35</v>
      </c>
      <c r="C29" s="9"/>
      <c r="D29" s="9"/>
      <c r="E29" s="9"/>
      <c r="F29" s="9"/>
      <c r="G29" s="9"/>
      <c r="H29" s="9"/>
      <c r="I29" s="9"/>
      <c r="J29" s="9"/>
    </row>
    <row r="30" spans="1:10" ht="15">
      <c r="A30" s="7" t="s">
        <v>33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 t="s">
        <v>41</v>
      </c>
      <c r="B31" s="9" t="s">
        <v>70</v>
      </c>
      <c r="C31" s="9"/>
      <c r="D31" s="9"/>
      <c r="E31" s="9"/>
      <c r="F31" s="9"/>
      <c r="G31" s="9"/>
      <c r="H31" s="9"/>
      <c r="I31" s="9"/>
      <c r="J31" s="9"/>
    </row>
    <row r="32" spans="1:10" ht="12.75">
      <c r="A32" s="9"/>
      <c r="B32" s="9" t="s">
        <v>71</v>
      </c>
      <c r="C32" s="9"/>
      <c r="D32" s="9"/>
      <c r="E32" s="9"/>
      <c r="F32" s="9"/>
      <c r="G32" s="9"/>
      <c r="H32" s="9"/>
      <c r="I32" s="9"/>
      <c r="J32" s="9"/>
    </row>
    <row r="33" spans="1:10" ht="12.75">
      <c r="A33" s="9"/>
      <c r="B33" s="9" t="s">
        <v>72</v>
      </c>
      <c r="C33" s="9"/>
      <c r="D33" s="9"/>
      <c r="E33" s="9"/>
      <c r="F33" s="9"/>
      <c r="G33" s="9"/>
      <c r="H33" s="9"/>
      <c r="I33" s="9"/>
      <c r="J33" s="9"/>
    </row>
    <row r="34" spans="1:10" ht="12.75">
      <c r="A34" s="9"/>
      <c r="B34" s="9" t="s">
        <v>73</v>
      </c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 t="s">
        <v>74</v>
      </c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 t="s">
        <v>75</v>
      </c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 t="s">
        <v>76</v>
      </c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 t="s">
        <v>58</v>
      </c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 t="s">
        <v>59</v>
      </c>
      <c r="D41" s="9"/>
      <c r="E41" s="9"/>
      <c r="F41" s="9"/>
      <c r="G41" s="9"/>
      <c r="H41" s="9"/>
      <c r="I41" s="9"/>
      <c r="J41" s="9"/>
    </row>
    <row r="42" spans="1:10" ht="12.75">
      <c r="A42" s="9"/>
      <c r="B42" s="9"/>
      <c r="C42" s="9" t="s">
        <v>39</v>
      </c>
      <c r="D42" s="9"/>
      <c r="E42" s="9"/>
      <c r="F42" s="9"/>
      <c r="G42" s="9"/>
      <c r="H42" s="9"/>
      <c r="I42" s="9"/>
      <c r="J42" s="9"/>
    </row>
    <row r="43" spans="1:10" ht="12.75">
      <c r="A43" s="9"/>
      <c r="B43" s="9"/>
      <c r="C43" s="9" t="s">
        <v>61</v>
      </c>
      <c r="D43" s="9"/>
      <c r="E43" s="9"/>
      <c r="F43" s="9"/>
      <c r="G43" s="9"/>
      <c r="H43" s="9"/>
      <c r="I43" s="9"/>
      <c r="J43" s="9"/>
    </row>
    <row r="44" spans="1:10" ht="12.75">
      <c r="A44" s="9"/>
      <c r="B44" s="9"/>
      <c r="C44" s="9" t="s">
        <v>40</v>
      </c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9" t="s">
        <v>36</v>
      </c>
      <c r="B47" s="9" t="s">
        <v>77</v>
      </c>
      <c r="C47" s="9"/>
      <c r="D47" s="9"/>
      <c r="E47" s="9"/>
      <c r="F47" s="9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9"/>
      <c r="B49" s="9" t="s">
        <v>78</v>
      </c>
      <c r="C49" s="9"/>
      <c r="D49" s="9"/>
      <c r="E49" s="9"/>
      <c r="F49" s="9"/>
      <c r="G49" s="9"/>
      <c r="H49" s="9"/>
      <c r="I49" s="9"/>
      <c r="J49" s="9"/>
    </row>
    <row r="50" spans="1:10" ht="12.75">
      <c r="A50" s="9"/>
      <c r="B50" s="9" t="s">
        <v>53</v>
      </c>
      <c r="C50" s="9"/>
      <c r="D50" s="9"/>
      <c r="E50" s="9"/>
      <c r="F50" s="9"/>
      <c r="G50" s="9"/>
      <c r="H50" s="9"/>
      <c r="I50" s="9"/>
      <c r="J50" s="9"/>
    </row>
    <row r="51" spans="1:10" ht="12.75">
      <c r="A51" s="9"/>
      <c r="B51" s="9" t="s">
        <v>56</v>
      </c>
      <c r="C51" s="9"/>
      <c r="D51" s="9"/>
      <c r="E51" s="9"/>
      <c r="F51" s="9"/>
      <c r="G51" s="9"/>
      <c r="H51" s="9"/>
      <c r="I51" s="9"/>
      <c r="J51" s="9"/>
    </row>
    <row r="52" spans="1:10" ht="12.75">
      <c r="A52" s="9"/>
      <c r="B52" s="9" t="s">
        <v>37</v>
      </c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 t="s">
        <v>38</v>
      </c>
      <c r="C53" s="9"/>
      <c r="D53" s="9"/>
      <c r="E53" s="9"/>
      <c r="F53" s="9"/>
      <c r="G53" s="9"/>
      <c r="H53" s="9"/>
      <c r="I53" s="9"/>
      <c r="J53" s="9"/>
    </row>
    <row r="54" spans="1:10" ht="12.75">
      <c r="A54" s="9"/>
      <c r="B54" s="9" t="s">
        <v>79</v>
      </c>
      <c r="C54" s="9"/>
      <c r="D54" s="9"/>
      <c r="E54" s="9"/>
      <c r="F54" s="9"/>
      <c r="G54" s="9"/>
      <c r="H54" s="9"/>
      <c r="I54" s="9"/>
      <c r="J54" s="9"/>
    </row>
    <row r="55" spans="1:10" ht="12.75">
      <c r="A55" s="1"/>
      <c r="B55" s="14" t="s">
        <v>80</v>
      </c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B32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3.28125" style="74" customWidth="1"/>
    <col min="2" max="2" width="10.7109375" style="74" customWidth="1"/>
    <col min="3" max="3" width="9.421875" style="74" customWidth="1"/>
    <col min="4" max="4" width="18.421875" style="74" bestFit="1" customWidth="1"/>
    <col min="5" max="5" width="12.421875" style="74" customWidth="1"/>
    <col min="6" max="6" width="9.57421875" style="74" customWidth="1"/>
    <col min="7" max="7" width="8.8515625" style="74" customWidth="1"/>
    <col min="8" max="8" width="13.421875" style="74" customWidth="1"/>
    <col min="9" max="9" width="10.7109375" style="74" customWidth="1"/>
    <col min="10" max="10" width="13.00390625" style="74" customWidth="1"/>
    <col min="11" max="11" width="9.00390625" style="74" customWidth="1"/>
    <col min="12" max="12" width="10.57421875" style="74" customWidth="1"/>
    <col min="13" max="13" width="8.421875" style="74" hidden="1" customWidth="1"/>
    <col min="14" max="15" width="9.421875" style="74" customWidth="1"/>
    <col min="16" max="16" width="9.8515625" style="74" customWidth="1"/>
    <col min="17" max="17" width="11.8515625" style="74" customWidth="1"/>
    <col min="18" max="18" width="25.7109375" style="74" bestFit="1" customWidth="1"/>
    <col min="19" max="19" width="9.140625" style="74" bestFit="1" customWidth="1"/>
    <col min="20" max="20" width="9.421875" style="74" bestFit="1" customWidth="1"/>
    <col min="21" max="21" width="9.00390625" style="74" bestFit="1" customWidth="1"/>
    <col min="22" max="22" width="9.140625" style="74" bestFit="1" customWidth="1"/>
    <col min="23" max="23" width="9.421875" style="74" bestFit="1" customWidth="1"/>
    <col min="24" max="24" width="9.00390625" style="74" bestFit="1" customWidth="1"/>
    <col min="25" max="25" width="9.140625" style="74" bestFit="1" customWidth="1"/>
    <col min="26" max="26" width="9.421875" style="74" bestFit="1" customWidth="1"/>
    <col min="27" max="27" width="8.28125" style="74" bestFit="1" customWidth="1"/>
    <col min="28" max="28" width="3.7109375" style="74" customWidth="1"/>
    <col min="29" max="16384" width="11.421875" style="74" customWidth="1"/>
  </cols>
  <sheetData>
    <row r="1" spans="1:28" ht="27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0"/>
      <c r="S1" s="70"/>
      <c r="T1" s="70"/>
      <c r="U1" s="70"/>
      <c r="V1" s="70"/>
      <c r="W1" s="70"/>
      <c r="X1" s="70"/>
      <c r="Y1" s="70"/>
      <c r="Z1" s="70"/>
      <c r="AA1" s="70"/>
      <c r="AB1" s="73" t="s">
        <v>167</v>
      </c>
    </row>
    <row r="2" spans="1:28" ht="64.5" thickBot="1">
      <c r="A2" s="70"/>
      <c r="B2" s="70"/>
      <c r="C2" s="75"/>
      <c r="D2" s="76"/>
      <c r="E2" s="77"/>
      <c r="F2" s="78" t="s">
        <v>86</v>
      </c>
      <c r="G2" s="79"/>
      <c r="H2" s="72"/>
      <c r="I2" s="79"/>
      <c r="J2" s="80" t="s">
        <v>168</v>
      </c>
      <c r="K2" s="72"/>
      <c r="L2" s="77"/>
      <c r="M2" s="72"/>
      <c r="N2" s="72"/>
      <c r="O2" s="72"/>
      <c r="P2" s="77"/>
      <c r="Q2" s="81"/>
      <c r="R2" s="70"/>
      <c r="S2" s="70"/>
      <c r="T2" s="70"/>
      <c r="U2" s="70"/>
      <c r="V2" s="70"/>
      <c r="W2" s="70"/>
      <c r="X2" s="70"/>
      <c r="Y2" s="70"/>
      <c r="Z2" s="70"/>
      <c r="AA2" s="82"/>
      <c r="AB2" s="83"/>
    </row>
    <row r="3" spans="1:28" ht="14.25" customHeight="1">
      <c r="A3" s="70"/>
      <c r="B3" s="84"/>
      <c r="C3" s="79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207" t="s">
        <v>126</v>
      </c>
      <c r="P3" s="208"/>
      <c r="Q3" s="209"/>
      <c r="R3" s="70"/>
      <c r="S3" s="70"/>
      <c r="T3" s="70"/>
      <c r="U3" s="70"/>
      <c r="V3" s="70"/>
      <c r="W3" s="70"/>
      <c r="X3" s="70"/>
      <c r="Y3" s="70"/>
      <c r="Z3" s="70"/>
      <c r="AA3" s="70"/>
      <c r="AB3" s="72"/>
    </row>
    <row r="4" spans="1:28" ht="13.5" customHeight="1" thickBot="1">
      <c r="A4" s="70"/>
      <c r="B4" s="206" t="s">
        <v>3</v>
      </c>
      <c r="C4" s="206"/>
      <c r="D4" s="204" t="s">
        <v>4</v>
      </c>
      <c r="E4" s="204"/>
      <c r="F4" s="205" t="s">
        <v>5</v>
      </c>
      <c r="G4" s="205"/>
      <c r="H4" s="203" t="s">
        <v>166</v>
      </c>
      <c r="I4" s="203"/>
      <c r="J4" s="203" t="s">
        <v>164</v>
      </c>
      <c r="K4" s="203"/>
      <c r="L4" s="86"/>
      <c r="M4" s="86"/>
      <c r="N4" s="81"/>
      <c r="O4" s="210" t="s">
        <v>169</v>
      </c>
      <c r="P4" s="211"/>
      <c r="Q4" s="212"/>
      <c r="R4" s="70"/>
      <c r="S4" s="70"/>
      <c r="T4" s="70"/>
      <c r="U4" s="70"/>
      <c r="V4" s="70"/>
      <c r="W4" s="70"/>
      <c r="X4" s="70"/>
      <c r="Y4" s="70"/>
      <c r="Z4" s="70"/>
      <c r="AA4" s="70"/>
      <c r="AB4" s="72"/>
    </row>
    <row r="5" spans="1:28" ht="25.5" customHeight="1" thickBot="1">
      <c r="A5" s="70"/>
      <c r="B5" s="170">
        <v>70</v>
      </c>
      <c r="C5" s="88" t="s">
        <v>6</v>
      </c>
      <c r="D5" s="63">
        <f>P22/Q22</f>
        <v>39.058232323039626</v>
      </c>
      <c r="E5" s="89" t="s">
        <v>6</v>
      </c>
      <c r="F5" s="161">
        <f>B5-D5</f>
        <v>30.941767676960374</v>
      </c>
      <c r="G5" s="89"/>
      <c r="H5" s="160">
        <f>Q22</f>
        <v>278.2193987711332</v>
      </c>
      <c r="I5" s="159" t="s">
        <v>64</v>
      </c>
      <c r="J5" s="158">
        <f>((F5*1.163)*H5)/1000</f>
        <v>10.011801799999999</v>
      </c>
      <c r="K5" s="159" t="s">
        <v>165</v>
      </c>
      <c r="L5" s="86"/>
      <c r="M5" s="86"/>
      <c r="N5" s="81"/>
      <c r="O5" s="169">
        <v>70</v>
      </c>
      <c r="P5" s="169">
        <v>55</v>
      </c>
      <c r="Q5" s="169">
        <v>20</v>
      </c>
      <c r="R5" s="87"/>
      <c r="S5" s="199" t="s">
        <v>184</v>
      </c>
      <c r="T5" s="200"/>
      <c r="U5" s="200"/>
      <c r="V5" s="200"/>
      <c r="W5" s="200"/>
      <c r="X5" s="200"/>
      <c r="Y5" s="200"/>
      <c r="Z5" s="200"/>
      <c r="AA5" s="201"/>
      <c r="AB5" s="72"/>
    </row>
    <row r="6" spans="1:28" ht="23.25" customHeight="1" thickBot="1">
      <c r="A6" s="7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1"/>
      <c r="O6" s="81"/>
      <c r="P6" s="81"/>
      <c r="Q6" s="81"/>
      <c r="R6" s="87"/>
      <c r="S6" s="202" t="s">
        <v>148</v>
      </c>
      <c r="T6" s="197"/>
      <c r="U6" s="197"/>
      <c r="V6" s="197"/>
      <c r="W6" s="197"/>
      <c r="X6" s="197"/>
      <c r="Y6" s="197"/>
      <c r="Z6" s="197"/>
      <c r="AA6" s="198"/>
      <c r="AB6" s="72"/>
    </row>
    <row r="7" spans="1:28" ht="25.5" customHeight="1" thickBot="1">
      <c r="A7" s="70"/>
      <c r="B7" s="90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193" t="s">
        <v>7</v>
      </c>
      <c r="T7" s="194"/>
      <c r="U7" s="195"/>
      <c r="V7" s="196" t="s">
        <v>8</v>
      </c>
      <c r="W7" s="197"/>
      <c r="X7" s="198"/>
      <c r="Y7" s="193" t="s">
        <v>67</v>
      </c>
      <c r="Z7" s="194"/>
      <c r="AA7" s="195"/>
      <c r="AB7" s="72"/>
    </row>
    <row r="8" spans="1:28" ht="51">
      <c r="A8" s="70"/>
      <c r="B8" s="91" t="s">
        <v>122</v>
      </c>
      <c r="C8" s="92" t="s">
        <v>91</v>
      </c>
      <c r="D8" s="93" t="s">
        <v>48</v>
      </c>
      <c r="E8" s="94" t="s">
        <v>9</v>
      </c>
      <c r="F8" s="95" t="s">
        <v>147</v>
      </c>
      <c r="G8" s="96" t="s">
        <v>66</v>
      </c>
      <c r="H8" s="93" t="s">
        <v>65</v>
      </c>
      <c r="I8" s="94" t="s">
        <v>68</v>
      </c>
      <c r="J8" s="64"/>
      <c r="K8" s="96" t="s">
        <v>10</v>
      </c>
      <c r="L8" s="98" t="s">
        <v>87</v>
      </c>
      <c r="M8" s="97" t="s">
        <v>11</v>
      </c>
      <c r="N8" s="97" t="s">
        <v>12</v>
      </c>
      <c r="O8" s="99" t="s">
        <v>13</v>
      </c>
      <c r="P8" s="100" t="s">
        <v>146</v>
      </c>
      <c r="Q8" s="101" t="s">
        <v>88</v>
      </c>
      <c r="R8" s="102" t="s">
        <v>89</v>
      </c>
      <c r="S8" s="103" t="s">
        <v>90</v>
      </c>
      <c r="T8" s="104" t="s">
        <v>90</v>
      </c>
      <c r="U8" s="105" t="s">
        <v>90</v>
      </c>
      <c r="V8" s="103" t="s">
        <v>90</v>
      </c>
      <c r="W8" s="104" t="s">
        <v>90</v>
      </c>
      <c r="X8" s="105" t="s">
        <v>90</v>
      </c>
      <c r="Y8" s="103" t="s">
        <v>90</v>
      </c>
      <c r="Z8" s="104" t="s">
        <v>90</v>
      </c>
      <c r="AA8" s="105" t="s">
        <v>90</v>
      </c>
      <c r="AB8" s="72"/>
    </row>
    <row r="9" spans="1:28" ht="13.5" thickBot="1">
      <c r="A9" s="70"/>
      <c r="B9" s="168"/>
      <c r="C9" s="106"/>
      <c r="D9" s="168"/>
      <c r="E9" s="107"/>
      <c r="F9" s="108" t="s">
        <v>14</v>
      </c>
      <c r="G9" s="109" t="s">
        <v>123</v>
      </c>
      <c r="H9" s="110" t="s">
        <v>124</v>
      </c>
      <c r="I9" s="107" t="s">
        <v>15</v>
      </c>
      <c r="J9" s="65" t="s">
        <v>16</v>
      </c>
      <c r="K9" s="109"/>
      <c r="L9" s="110" t="s">
        <v>17</v>
      </c>
      <c r="M9" s="111"/>
      <c r="N9" s="111" t="s">
        <v>18</v>
      </c>
      <c r="O9" s="112" t="s">
        <v>19</v>
      </c>
      <c r="P9" s="111" t="s">
        <v>20</v>
      </c>
      <c r="Q9" s="171" t="s">
        <v>64</v>
      </c>
      <c r="R9" s="173" t="str">
        <f>S5</f>
        <v>   bei 2K P-Abweichung</v>
      </c>
      <c r="S9" s="172" t="s">
        <v>45</v>
      </c>
      <c r="T9" s="114" t="s">
        <v>46</v>
      </c>
      <c r="U9" s="115" t="s">
        <v>47</v>
      </c>
      <c r="V9" s="113" t="s">
        <v>45</v>
      </c>
      <c r="W9" s="114" t="s">
        <v>46</v>
      </c>
      <c r="X9" s="115" t="s">
        <v>47</v>
      </c>
      <c r="Y9" s="113" t="s">
        <v>45</v>
      </c>
      <c r="Z9" s="114" t="s">
        <v>46</v>
      </c>
      <c r="AA9" s="116" t="s">
        <v>47</v>
      </c>
      <c r="AB9" s="72"/>
    </row>
    <row r="10" spans="1:28" ht="12.75">
      <c r="A10" s="70"/>
      <c r="B10" s="156">
        <v>1</v>
      </c>
      <c r="C10" s="157">
        <v>1</v>
      </c>
      <c r="D10" s="135" t="s">
        <v>150</v>
      </c>
      <c r="E10" s="136" t="s">
        <v>151</v>
      </c>
      <c r="F10" s="136">
        <v>420</v>
      </c>
      <c r="G10" s="136">
        <v>6</v>
      </c>
      <c r="H10" s="136">
        <v>70</v>
      </c>
      <c r="I10" s="137">
        <f aca="true" t="shared" si="0" ref="I10:I20">H10*G10</f>
        <v>420</v>
      </c>
      <c r="J10" s="138">
        <f aca="true" t="shared" si="1" ref="J10:J20">F10/I10</f>
        <v>1</v>
      </c>
      <c r="K10" s="136">
        <v>1.3</v>
      </c>
      <c r="L10" s="136">
        <v>20</v>
      </c>
      <c r="M10" s="151">
        <f aca="true" t="shared" si="2" ref="M10:M20">$B$5-L10</f>
        <v>50</v>
      </c>
      <c r="N10" s="162">
        <f aca="true" t="shared" si="3" ref="N10:N20">$B$5-O10</f>
        <v>14.999997331263472</v>
      </c>
      <c r="O10" s="138">
        <f aca="true" t="shared" si="4" ref="O10:O20">Trück($B$5,L10,$B$5-10,I10,F10,K10)</f>
        <v>55.00000266873653</v>
      </c>
      <c r="P10" s="163">
        <f aca="true" t="shared" si="5" ref="P10:P20">Q10*O10</f>
        <v>1324.4002998948727</v>
      </c>
      <c r="Q10" s="139">
        <f aca="true" t="shared" si="6" ref="Q10:Q20">IF((0.86*I10)/N10&gt;500,"HK größer!",(0.86*I10)/N10)</f>
        <v>24.080004284212468</v>
      </c>
      <c r="R10" s="164" t="str">
        <f>IF(Q10&lt;DATA!$AL$16,"Wassermenge zu gering",IF(Q10&lt;=DATA!$AL$18,"VarioQ S",IF(Q10&lt;=DATA!$AL$19,"VarioQ M",IF(Q10&lt;DATA!$AL$20,"VarioQ L",IF(Q10&gt;=DATA!$AL$23,"ggf. Vorlauftemp. erhöhen!",)))))</f>
        <v>VarioQ S</v>
      </c>
      <c r="S10" s="165">
        <f>IF($Q10&lt;=DATA!$E$7,1,IF($Q10&lt;=DATA!$E$8,2,IF($Q10&lt;=DATA!$E$9,3,IF($Q10&lt;=DATA!$E$10,4,IF($Q10&lt;=DATA!$E$11,5,IF($Q10&lt;=DATA!$E$12,6,IF($Q10&lt;=DATA!$E$13,7,IF($Q10&lt;=DATA!$E$14,8,"***"))))))))</f>
        <v>5</v>
      </c>
      <c r="T10" s="166">
        <f>IF($Q10&lt;=DATA!$O$7,1,IF($Q10&lt;=DATA!$O$8,2,IF($Q10&lt;=DATA!$O$9,3,IF($Q10&lt;=DATA!$O$10,4,IF($Q10&lt;=DATA!$O$11,5,IF($Q10&lt;=DATA!$O$12,6,IF($Q10&lt;=DATA!$O$13,7,IF($Q10&lt;=DATA!$O$14,8,"***"))))))))</f>
        <v>3</v>
      </c>
      <c r="U10" s="167">
        <f>IF($Q10&lt;=DATA!$Y$7,1,IF($Q10&lt;=DATA!$Y$8,2,IF($Q10&lt;=DATA!$Y$9,3,IF($Q10&lt;=DATA!$Y$10,4,IF($Q10&lt;=DATA!$Y$11,5,IF($Q10&lt;=DATA!$Y$12,6,IF($Q10&lt;=DATA!$Y$13,7,IF($Q10&lt;=DATA!$Y$14,8,"***"))))))))</f>
        <v>1</v>
      </c>
      <c r="V10" s="165">
        <f>IF($Q10&lt;=DATA!$F$7,1,IF($Q10&lt;=DATA!$F$8,2,IF($Q10&lt;=DATA!$F$9,3,IF($Q10&lt;=DATA!$F$10,4,IF($Q10&lt;=DATA!$F$10,5,IF($Q10&lt;=DATA!$F$12,6,IF($Q10&lt;=DATA!$F$13,7,IF($Q10&lt;=DATA!$F$14,8,"***"))))))))</f>
        <v>4</v>
      </c>
      <c r="W10" s="166">
        <f>IF($Q10&lt;=DATA!$P$7,1,IF($Q10&lt;=DATA!$P$8,2,IF($Q10&lt;=DATA!$P$9,3,IF($Q10&lt;=DATA!$P$10,4,IF($Q10&lt;=DATA!$P$11,5,IF($Q10&lt;=DATA!$P$12,6,IF($Q10&lt;=DATA!$P$13,7,IF($Q10&lt;=DATA!$P$14,8,"***"))))))))</f>
        <v>2</v>
      </c>
      <c r="X10" s="167">
        <f>IF($Q10&lt;=DATA!$Z$7,1,IF($Q10&lt;=DATA!$Z$8,2,IF($Q10&lt;=DATA!$Z$9,3,IF($Q10&lt;=DATA!$Z$10,4,IF($Q10&lt;=DATA!$Z$11,5,IF($Q10&lt;=DATA!$Z$12,6,IF($Q10&lt;=DATA!$Z$13,7,IF($Q10&lt;=DATA!$Z$14,8,"***"))))))))</f>
        <v>1</v>
      </c>
      <c r="Y10" s="165">
        <f>IF($Q10&lt;=DATA!$G$7,1,IF($Q10&lt;=DATA!$G$8,2,IF($Q10&lt;=DATA!$G$9,3,IF($Q10&lt;=DATA!$G$10,4,IF($Q10&lt;=DATA!$G$11,5,IF($Q10&lt;=DATA!$G$12,6,IF($Q10&lt;=DATA!$G$13,7,IF($Q10&lt;=DATA!$G$14,8,"***"))))))))</f>
        <v>4</v>
      </c>
      <c r="Z10" s="166">
        <f>IF($Q10&lt;=DATA!$Q$7,1,IF($Q10&lt;=DATA!$Q$8,2,IF($Q10&lt;=DATA!$Q$9,3,IF($Q10&lt;=DATA!$Q$10,4,IF($Q10&lt;=DATA!$Q$11,5,IF($Q10&lt;=DATA!$Q$12,6,IF($Q10&lt;=DATA!$Q$13,7,IF($Q10&lt;=DATA!$Q$14,8,"***"))))))))</f>
        <v>2</v>
      </c>
      <c r="AA10" s="167">
        <f>IF($Q10&lt;=DATA!$AA$7,1,IF($Q10&lt;=DATA!$AA$8,2,IF($Q10&lt;=DATA!$AA$9,3,IF($Q10&lt;=DATA!$AA$10,4,IF($Q10&lt;=DATA!$AA$11,5,IF($Q10&lt;=DATA!$AA$12,6,IF($Q10&lt;=DATA!$AA$13,7,IF($Q10&lt;=DATA!$AA$14,8,"***"))))))))</f>
        <v>1</v>
      </c>
      <c r="AB10" s="72"/>
    </row>
    <row r="11" spans="1:28" ht="12.75">
      <c r="A11" s="70"/>
      <c r="B11" s="156">
        <v>2</v>
      </c>
      <c r="C11" s="157">
        <v>1</v>
      </c>
      <c r="D11" s="135" t="s">
        <v>152</v>
      </c>
      <c r="E11" s="136" t="s">
        <v>151</v>
      </c>
      <c r="F11" s="136">
        <v>470</v>
      </c>
      <c r="G11" s="136">
        <v>6</v>
      </c>
      <c r="H11" s="136">
        <v>70</v>
      </c>
      <c r="I11" s="137">
        <f t="shared" si="0"/>
        <v>420</v>
      </c>
      <c r="J11" s="138">
        <f t="shared" si="1"/>
        <v>1.119047619047619</v>
      </c>
      <c r="K11" s="136" t="s">
        <v>149</v>
      </c>
      <c r="L11" s="136">
        <v>24</v>
      </c>
      <c r="M11" s="151">
        <f t="shared" si="2"/>
        <v>46</v>
      </c>
      <c r="N11" s="153">
        <f t="shared" si="3"/>
        <v>14.014369298299663</v>
      </c>
      <c r="O11" s="69">
        <f t="shared" si="4"/>
        <v>55.98563070170034</v>
      </c>
      <c r="P11" s="154">
        <f t="shared" si="5"/>
        <v>1442.948261104241</v>
      </c>
      <c r="Q11" s="139">
        <f t="shared" si="6"/>
        <v>25.773546587203445</v>
      </c>
      <c r="R11" s="164" t="str">
        <f>IF(Q11&lt;DATA!$AL$16,"Wassermenge zu gering",IF(Q11&lt;=DATA!$AL$18,"VarioQ S",IF(Q11&lt;=DATA!$AL$19,"VarioQ M",IF(Q11&lt;DATA!$AL$20,"VarioQ L",IF(Q11&gt;=DATA!$AL$23,"ggf. Vorlauftemp. erhöhen!",)))))</f>
        <v>VarioQ S</v>
      </c>
      <c r="S11" s="66">
        <f>IF($Q11&lt;=DATA!$E$7,1,IF($Q11&lt;=DATA!$E$8,2,IF($Q11&lt;=DATA!$E$9,3,IF($Q11&lt;=DATA!$E$10,4,IF($Q11&lt;=DATA!$E$11,5,IF($Q11&lt;=DATA!$E$12,6,IF($Q11&lt;=DATA!$E$13,7,IF($Q11&lt;=DATA!$E$14,8,"***"))))))))</f>
        <v>5</v>
      </c>
      <c r="T11" s="67">
        <f>IF($Q11&lt;=DATA!$O$7,1,IF($Q11&lt;=DATA!$O$8,2,IF($Q11&lt;=DATA!$O$9,3,IF($Q11&lt;=DATA!$O$10,4,IF($Q11&lt;=DATA!$O$11,5,IF($Q11&lt;=DATA!$O$12,6,IF($Q11&lt;=DATA!$O$13,7,IF($Q11&lt;=DATA!$O$14,8,"***"))))))))</f>
        <v>3</v>
      </c>
      <c r="U11" s="68">
        <f>IF($Q11&lt;=DATA!$Y$7,1,IF($Q11&lt;=DATA!$Y$8,2,IF($Q11&lt;=DATA!$Y$9,3,IF($Q11&lt;=DATA!$Y$10,4,IF($Q11&lt;=DATA!$Y$11,5,IF($Q11&lt;=DATA!$Y$12,6,IF($Q11&lt;=DATA!$Y$13,7,IF($Q11&lt;=DATA!$Y$14,8,"***"))))))))</f>
        <v>1</v>
      </c>
      <c r="V11" s="66">
        <f>IF($Q11&lt;=DATA!$F$7,1,IF($Q11&lt;=DATA!$F$8,2,IF($Q11&lt;=DATA!$F$9,3,IF($Q11&lt;=DATA!$F$10,4,IF($Q11&lt;=DATA!$F$10,5,IF($Q11&lt;=DATA!$F$12,6,IF($Q11&lt;=DATA!$F$13,7,IF($Q11&lt;=DATA!$F$14,8,"***"))))))))</f>
        <v>4</v>
      </c>
      <c r="W11" s="67">
        <f>IF($Q11&lt;=DATA!$P$7,1,IF($Q11&lt;=DATA!$P$8,2,IF($Q11&lt;=DATA!$P$9,3,IF($Q11&lt;=DATA!$P$10,4,IF($Q11&lt;=DATA!$P$11,5,IF($Q11&lt;=DATA!$P$12,6,IF($Q11&lt;=DATA!$P$13,7,IF($Q11&lt;=DATA!$P$14,8,"***"))))))))</f>
        <v>2</v>
      </c>
      <c r="X11" s="68">
        <f>IF($Q11&lt;=DATA!$Z$7,1,IF($Q11&lt;=DATA!$Z$8,2,IF($Q11&lt;=DATA!$Z$9,3,IF($Q11&lt;=DATA!$Z$10,4,IF($Q11&lt;=DATA!$Z$11,5,IF($Q11&lt;=DATA!$Z$12,6,IF($Q11&lt;=DATA!$Z$13,7,IF($Q11&lt;=DATA!$Z$14,8,"***"))))))))</f>
        <v>1</v>
      </c>
      <c r="Y11" s="66">
        <f>IF($Q11&lt;=DATA!$G$7,1,IF($Q11&lt;=DATA!$G$8,2,IF($Q11&lt;=DATA!$G$9,3,IF($Q11&lt;=DATA!$G$10,4,IF($Q11&lt;=DATA!$G$11,5,IF($Q11&lt;=DATA!$G$12,6,IF($Q11&lt;=DATA!$G$13,7,IF($Q11&lt;=DATA!$G$14,8,"***"))))))))</f>
        <v>4</v>
      </c>
      <c r="Z11" s="67">
        <f>IF($Q11&lt;=DATA!$Q$7,1,IF($Q11&lt;=DATA!$Q$8,2,IF($Q11&lt;=DATA!$Q$9,3,IF($Q11&lt;=DATA!$Q$10,4,IF($Q11&lt;=DATA!$Q$11,5,IF($Q11&lt;=DATA!$Q$12,6,IF($Q11&lt;=DATA!$Q$13,7,IF($Q11&lt;=DATA!$Q$14,8,"***"))))))))</f>
        <v>2</v>
      </c>
      <c r="AA11" s="68">
        <f>IF($Q11&lt;=DATA!$AA$7,1,IF($Q11&lt;=DATA!$AA$8,2,IF($Q11&lt;=DATA!$AA$9,3,IF($Q11&lt;=DATA!$AA$10,4,IF($Q11&lt;=DATA!$AA$11,5,IF($Q11&lt;=DATA!$AA$12,6,IF($Q11&lt;=DATA!$AA$13,7,IF($Q11&lt;=DATA!$AA$14,8,"***"))))))))</f>
        <v>1</v>
      </c>
      <c r="AB11" s="72"/>
    </row>
    <row r="12" spans="1:28" ht="12.75">
      <c r="A12" s="70"/>
      <c r="B12" s="156">
        <v>3</v>
      </c>
      <c r="C12" s="157">
        <v>1</v>
      </c>
      <c r="D12" s="135" t="s">
        <v>153</v>
      </c>
      <c r="E12" s="136" t="s">
        <v>154</v>
      </c>
      <c r="F12" s="136">
        <v>1020</v>
      </c>
      <c r="G12" s="136">
        <v>10</v>
      </c>
      <c r="H12" s="136">
        <v>70</v>
      </c>
      <c r="I12" s="137">
        <f t="shared" si="0"/>
        <v>700</v>
      </c>
      <c r="J12" s="138">
        <f t="shared" si="1"/>
        <v>1.457142857142857</v>
      </c>
      <c r="K12" s="136" t="s">
        <v>149</v>
      </c>
      <c r="L12" s="136">
        <v>20</v>
      </c>
      <c r="M12" s="151">
        <f t="shared" si="2"/>
        <v>50</v>
      </c>
      <c r="N12" s="153">
        <f t="shared" si="3"/>
        <v>31.77984306259505</v>
      </c>
      <c r="O12" s="69">
        <f t="shared" si="4"/>
        <v>38.22015693740495</v>
      </c>
      <c r="P12" s="154">
        <f t="shared" si="5"/>
        <v>723.9977375281277</v>
      </c>
      <c r="Q12" s="139">
        <f t="shared" si="6"/>
        <v>18.942824821830396</v>
      </c>
      <c r="R12" s="164" t="str">
        <f>IF(Q12&lt;DATA!$AL$16,"Wassermenge zu gering",IF(Q12&lt;=DATA!$AL$18,"VarioQ S",IF(Q12&lt;=DATA!$AL$19,"VarioQ M",IF(Q12&lt;DATA!$AL$20,"VarioQ L",IF(Q12&gt;=DATA!$AL$23,"ggf. Vorlauftemp. erhöhen!",)))))</f>
        <v>VarioQ S</v>
      </c>
      <c r="S12" s="66">
        <f>IF($Q12&lt;=DATA!$E$7,1,IF($Q12&lt;=DATA!$E$8,2,IF($Q12&lt;=DATA!$E$9,3,IF($Q12&lt;=DATA!$E$10,4,IF($Q12&lt;=DATA!$E$11,5,IF($Q12&lt;=DATA!$E$12,6,IF($Q12&lt;=DATA!$E$13,7,IF($Q12&lt;=DATA!$E$14,8,"***"))))))))</f>
        <v>4</v>
      </c>
      <c r="T12" s="67">
        <f>IF($Q12&lt;=DATA!$O$7,1,IF($Q12&lt;=DATA!$O$8,2,IF($Q12&lt;=DATA!$O$9,3,IF($Q12&lt;=DATA!$O$10,4,IF($Q12&lt;=DATA!$O$11,5,IF($Q12&lt;=DATA!$O$12,6,IF($Q12&lt;=DATA!$O$13,7,IF($Q12&lt;=DATA!$O$14,8,"***"))))))))</f>
        <v>2</v>
      </c>
      <c r="U12" s="68">
        <f>IF($Q12&lt;=DATA!$Y$7,1,IF($Q12&lt;=DATA!$Y$8,2,IF($Q12&lt;=DATA!$Y$9,3,IF($Q12&lt;=DATA!$Y$10,4,IF($Q12&lt;=DATA!$Y$11,5,IF($Q12&lt;=DATA!$Y$12,6,IF($Q12&lt;=DATA!$Y$13,7,IF($Q12&lt;=DATA!$Y$14,8,"***"))))))))</f>
        <v>1</v>
      </c>
      <c r="V12" s="66">
        <f>IF($Q12&lt;=DATA!$F$7,1,IF($Q12&lt;=DATA!$F$8,2,IF($Q12&lt;=DATA!$F$9,3,IF($Q12&lt;=DATA!$F$10,4,IF($Q12&lt;=DATA!$F$10,5,IF($Q12&lt;=DATA!$F$12,6,IF($Q12&lt;=DATA!$F$13,7,IF($Q12&lt;=DATA!$F$14,8,"***"))))))))</f>
        <v>4</v>
      </c>
      <c r="W12" s="67">
        <f>IF($Q12&lt;=DATA!$P$7,1,IF($Q12&lt;=DATA!$P$8,2,IF($Q12&lt;=DATA!$P$9,3,IF($Q12&lt;=DATA!$P$10,4,IF($Q12&lt;=DATA!$P$11,5,IF($Q12&lt;=DATA!$P$12,6,IF($Q12&lt;=DATA!$P$13,7,IF($Q12&lt;=DATA!$P$14,8,"***"))))))))</f>
        <v>2</v>
      </c>
      <c r="X12" s="68">
        <f>IF($Q12&lt;=DATA!$Z$7,1,IF($Q12&lt;=DATA!$Z$8,2,IF($Q12&lt;=DATA!$Z$9,3,IF($Q12&lt;=DATA!$Z$10,4,IF($Q12&lt;=DATA!$Z$11,5,IF($Q12&lt;=DATA!$Z$12,6,IF($Q12&lt;=DATA!$Z$13,7,IF($Q12&lt;=DATA!$Z$14,8,"***"))))))))</f>
        <v>1</v>
      </c>
      <c r="Y12" s="66">
        <f>IF($Q12&lt;=DATA!$G$7,1,IF($Q12&lt;=DATA!$G$8,2,IF($Q12&lt;=DATA!$G$9,3,IF($Q12&lt;=DATA!$G$10,4,IF($Q12&lt;=DATA!$G$11,5,IF($Q12&lt;=DATA!$G$12,6,IF($Q12&lt;=DATA!$G$13,7,IF($Q12&lt;=DATA!$G$14,8,"***"))))))))</f>
        <v>3</v>
      </c>
      <c r="Z12" s="67">
        <f>IF($Q12&lt;=DATA!$Q$7,1,IF($Q12&lt;=DATA!$Q$8,2,IF($Q12&lt;=DATA!$Q$9,3,IF($Q12&lt;=DATA!$Q$10,4,IF($Q12&lt;=DATA!$Q$11,5,IF($Q12&lt;=DATA!$Q$12,6,IF($Q12&lt;=DATA!$Q$13,7,IF($Q12&lt;=DATA!$Q$14,8,"***"))))))))</f>
        <v>2</v>
      </c>
      <c r="AA12" s="68">
        <f>IF($Q12&lt;=DATA!$AA$7,1,IF($Q12&lt;=DATA!$AA$8,2,IF($Q12&lt;=DATA!$AA$9,3,IF($Q12&lt;=DATA!$AA$10,4,IF($Q12&lt;=DATA!$AA$11,5,IF($Q12&lt;=DATA!$AA$12,6,IF($Q12&lt;=DATA!$AA$13,7,IF($Q12&lt;=DATA!$AA$14,8,"***"))))))))</f>
        <v>1</v>
      </c>
      <c r="AB12" s="72"/>
    </row>
    <row r="13" spans="1:28" ht="12.75">
      <c r="A13" s="70"/>
      <c r="B13" s="156">
        <v>4</v>
      </c>
      <c r="C13" s="157">
        <v>1</v>
      </c>
      <c r="D13" s="135" t="s">
        <v>155</v>
      </c>
      <c r="E13" s="136" t="s">
        <v>156</v>
      </c>
      <c r="F13" s="136">
        <v>1890</v>
      </c>
      <c r="G13" s="136">
        <v>20</v>
      </c>
      <c r="H13" s="136">
        <v>70</v>
      </c>
      <c r="I13" s="137">
        <f t="shared" si="0"/>
        <v>1400</v>
      </c>
      <c r="J13" s="138">
        <f t="shared" si="1"/>
        <v>1.35</v>
      </c>
      <c r="K13" s="136" t="s">
        <v>149</v>
      </c>
      <c r="L13" s="136">
        <v>20</v>
      </c>
      <c r="M13" s="151">
        <f t="shared" si="2"/>
        <v>50</v>
      </c>
      <c r="N13" s="153">
        <f t="shared" si="3"/>
        <v>29.063812183132825</v>
      </c>
      <c r="O13" s="69">
        <f t="shared" si="4"/>
        <v>40.936187816867175</v>
      </c>
      <c r="P13" s="154">
        <f t="shared" si="5"/>
        <v>1695.8260609773647</v>
      </c>
      <c r="Q13" s="139">
        <f t="shared" si="6"/>
        <v>41.42608658539093</v>
      </c>
      <c r="R13" s="164" t="str">
        <f>IF(Q13&lt;DATA!$AL$16,"Wassermenge zu gering",IF(Q13&lt;=DATA!$AL$18,"VarioQ S",IF(Q13&lt;=DATA!$AL$19,"VarioQ M",IF(Q13&lt;DATA!$AL$20,"VarioQ L",IF(Q13&gt;=DATA!$AL$23,"ggf. Vorlauftemp. erhöhen!",)))))</f>
        <v>VarioQ S</v>
      </c>
      <c r="S13" s="66">
        <f>IF($Q13&lt;=DATA!$E$7,1,IF($Q13&lt;=DATA!$E$8,2,IF($Q13&lt;=DATA!$E$9,3,IF($Q13&lt;=DATA!$E$10,4,IF($Q13&lt;=DATA!$E$11,5,IF($Q13&lt;=DATA!$E$12,6,IF($Q13&lt;=DATA!$E$13,7,IF($Q13&lt;=DATA!$E$14,8,"***"))))))))</f>
        <v>7</v>
      </c>
      <c r="T13" s="67">
        <f>IF($Q13&lt;=DATA!$O$7,1,IF($Q13&lt;=DATA!$O$8,2,IF($Q13&lt;=DATA!$O$9,3,IF($Q13&lt;=DATA!$O$10,4,IF($Q13&lt;=DATA!$O$11,5,IF($Q13&lt;=DATA!$O$12,6,IF($Q13&lt;=DATA!$O$13,7,IF($Q13&lt;=DATA!$O$14,8,"***"))))))))</f>
        <v>4</v>
      </c>
      <c r="U13" s="68">
        <f>IF($Q13&lt;=DATA!$Y$7,1,IF($Q13&lt;=DATA!$Y$8,2,IF($Q13&lt;=DATA!$Y$9,3,IF($Q13&lt;=DATA!$Y$10,4,IF($Q13&lt;=DATA!$Y$11,5,IF($Q13&lt;=DATA!$Y$12,6,IF($Q13&lt;=DATA!$Y$13,7,IF($Q13&lt;=DATA!$Y$14,8,"***"))))))))</f>
        <v>3</v>
      </c>
      <c r="V13" s="66">
        <f>IF($Q13&lt;=DATA!$F$7,1,IF($Q13&lt;=DATA!$F$8,2,IF($Q13&lt;=DATA!$F$9,3,IF($Q13&lt;=DATA!$F$10,4,IF($Q13&lt;=DATA!$F$10,5,IF($Q13&lt;=DATA!$F$12,6,IF($Q13&lt;=DATA!$F$13,7,IF($Q13&lt;=DATA!$F$14,8,"***"))))))))</f>
        <v>6</v>
      </c>
      <c r="W13" s="67">
        <f>IF($Q13&lt;=DATA!$P$7,1,IF($Q13&lt;=DATA!$P$8,2,IF($Q13&lt;=DATA!$P$9,3,IF($Q13&lt;=DATA!$P$10,4,IF($Q13&lt;=DATA!$P$11,5,IF($Q13&lt;=DATA!$P$12,6,IF($Q13&lt;=DATA!$P$13,7,IF($Q13&lt;=DATA!$P$14,8,"***"))))))))</f>
        <v>3</v>
      </c>
      <c r="X13" s="68">
        <f>IF($Q13&lt;=DATA!$Z$7,1,IF($Q13&lt;=DATA!$Z$8,2,IF($Q13&lt;=DATA!$Z$9,3,IF($Q13&lt;=DATA!$Z$10,4,IF($Q13&lt;=DATA!$Z$11,5,IF($Q13&lt;=DATA!$Z$12,6,IF($Q13&lt;=DATA!$Z$13,7,IF($Q13&lt;=DATA!$Z$14,8,"***"))))))))</f>
        <v>2</v>
      </c>
      <c r="Y13" s="66">
        <f>IF($Q13&lt;=DATA!$G$7,1,IF($Q13&lt;=DATA!$G$8,2,IF($Q13&lt;=DATA!$G$9,3,IF($Q13&lt;=DATA!$G$10,4,IF($Q13&lt;=DATA!$G$11,5,IF($Q13&lt;=DATA!$G$12,6,IF($Q13&lt;=DATA!$G$13,7,IF($Q13&lt;=DATA!$G$14,8,"***"))))))))</f>
        <v>5</v>
      </c>
      <c r="Z13" s="67">
        <f>IF($Q13&lt;=DATA!$Q$7,1,IF($Q13&lt;=DATA!$Q$8,2,IF($Q13&lt;=DATA!$Q$9,3,IF($Q13&lt;=DATA!$Q$10,4,IF($Q13&lt;=DATA!$Q$11,5,IF($Q13&lt;=DATA!$Q$12,6,IF($Q13&lt;=DATA!$Q$13,7,IF($Q13&lt;=DATA!$Q$14,8,"***"))))))))</f>
        <v>3</v>
      </c>
      <c r="AA13" s="68">
        <f>IF($Q13&lt;=DATA!$AA$7,1,IF($Q13&lt;=DATA!$AA$8,2,IF($Q13&lt;=DATA!$AA$9,3,IF($Q13&lt;=DATA!$AA$10,4,IF($Q13&lt;=DATA!$AA$11,5,IF($Q13&lt;=DATA!$AA$12,6,IF($Q13&lt;=DATA!$AA$13,7,IF($Q13&lt;=DATA!$AA$14,8,"***"))))))))</f>
        <v>1</v>
      </c>
      <c r="AB13" s="72"/>
    </row>
    <row r="14" spans="1:28" ht="12.75">
      <c r="A14" s="70"/>
      <c r="B14" s="156">
        <v>5</v>
      </c>
      <c r="C14" s="157">
        <v>1</v>
      </c>
      <c r="D14" s="135" t="s">
        <v>153</v>
      </c>
      <c r="E14" s="136" t="s">
        <v>157</v>
      </c>
      <c r="F14" s="136">
        <v>1010</v>
      </c>
      <c r="G14" s="136">
        <v>10</v>
      </c>
      <c r="H14" s="136">
        <v>70</v>
      </c>
      <c r="I14" s="137">
        <f t="shared" si="0"/>
        <v>700</v>
      </c>
      <c r="J14" s="138">
        <f t="shared" si="1"/>
        <v>1.4428571428571428</v>
      </c>
      <c r="K14" s="136" t="s">
        <v>149</v>
      </c>
      <c r="L14" s="136">
        <v>20</v>
      </c>
      <c r="M14" s="151">
        <f t="shared" si="2"/>
        <v>50</v>
      </c>
      <c r="N14" s="153">
        <f t="shared" si="3"/>
        <v>31.446475003307043</v>
      </c>
      <c r="O14" s="69">
        <f t="shared" si="4"/>
        <v>38.55352499669296</v>
      </c>
      <c r="P14" s="154">
        <f t="shared" si="5"/>
        <v>738.0548072738958</v>
      </c>
      <c r="Q14" s="139">
        <f t="shared" si="6"/>
        <v>19.143640103912798</v>
      </c>
      <c r="R14" s="164" t="str">
        <f>IF(Q14&lt;DATA!$AL$16,"Wassermenge zu gering",IF(Q14&lt;=DATA!$AL$18,"VarioQ S",IF(Q14&lt;=DATA!$AL$19,"VarioQ M",IF(Q14&lt;DATA!$AL$20,"VarioQ L",IF(Q14&gt;=DATA!$AL$23,"ggf. Vorlauftemp. erhöhen!",)))))</f>
        <v>VarioQ S</v>
      </c>
      <c r="S14" s="66">
        <f>IF($Q14&lt;=DATA!$E$7,1,IF($Q14&lt;=DATA!$E$8,2,IF($Q14&lt;=DATA!$E$9,3,IF($Q14&lt;=DATA!$E$10,4,IF($Q14&lt;=DATA!$E$11,5,IF($Q14&lt;=DATA!$E$12,6,IF($Q14&lt;=DATA!$E$13,7,IF($Q14&lt;=DATA!$E$14,8,"***"))))))))</f>
        <v>4</v>
      </c>
      <c r="T14" s="67">
        <f>IF($Q14&lt;=DATA!$O$7,1,IF($Q14&lt;=DATA!$O$8,2,IF($Q14&lt;=DATA!$O$9,3,IF($Q14&lt;=DATA!$O$10,4,IF($Q14&lt;=DATA!$O$11,5,IF($Q14&lt;=DATA!$O$12,6,IF($Q14&lt;=DATA!$O$13,7,IF($Q14&lt;=DATA!$O$14,8,"***"))))))))</f>
        <v>2</v>
      </c>
      <c r="U14" s="68">
        <f>IF($Q14&lt;=DATA!$Y$7,1,IF($Q14&lt;=DATA!$Y$8,2,IF($Q14&lt;=DATA!$Y$9,3,IF($Q14&lt;=DATA!$Y$10,4,IF($Q14&lt;=DATA!$Y$11,5,IF($Q14&lt;=DATA!$Y$12,6,IF($Q14&lt;=DATA!$Y$13,7,IF($Q14&lt;=DATA!$Y$14,8,"***"))))))))</f>
        <v>1</v>
      </c>
      <c r="V14" s="66">
        <f>IF($Q14&lt;=DATA!$F$7,1,IF($Q14&lt;=DATA!$F$8,2,IF($Q14&lt;=DATA!$F$9,3,IF($Q14&lt;=DATA!$F$10,4,IF($Q14&lt;=DATA!$F$10,5,IF($Q14&lt;=DATA!$F$12,6,IF($Q14&lt;=DATA!$F$13,7,IF($Q14&lt;=DATA!$F$14,8,"***"))))))))</f>
        <v>4</v>
      </c>
      <c r="W14" s="67">
        <f>IF($Q14&lt;=DATA!$P$7,1,IF($Q14&lt;=DATA!$P$8,2,IF($Q14&lt;=DATA!$P$9,3,IF($Q14&lt;=DATA!$P$10,4,IF($Q14&lt;=DATA!$P$11,5,IF($Q14&lt;=DATA!$P$12,6,IF($Q14&lt;=DATA!$P$13,7,IF($Q14&lt;=DATA!$P$14,8,"***"))))))))</f>
        <v>2</v>
      </c>
      <c r="X14" s="68">
        <f>IF($Q14&lt;=DATA!$Z$7,1,IF($Q14&lt;=DATA!$Z$8,2,IF($Q14&lt;=DATA!$Z$9,3,IF($Q14&lt;=DATA!$Z$10,4,IF($Q14&lt;=DATA!$Z$11,5,IF($Q14&lt;=DATA!$Z$12,6,IF($Q14&lt;=DATA!$Z$13,7,IF($Q14&lt;=DATA!$Z$14,8,"***"))))))))</f>
        <v>1</v>
      </c>
      <c r="Y14" s="66">
        <f>IF($Q14&lt;=DATA!$G$7,1,IF($Q14&lt;=DATA!$G$8,2,IF($Q14&lt;=DATA!$G$9,3,IF($Q14&lt;=DATA!$G$10,4,IF($Q14&lt;=DATA!$G$11,5,IF($Q14&lt;=DATA!$G$12,6,IF($Q14&lt;=DATA!$G$13,7,IF($Q14&lt;=DATA!$G$14,8,"***"))))))))</f>
        <v>3</v>
      </c>
      <c r="Z14" s="67">
        <f>IF($Q14&lt;=DATA!$Q$7,1,IF($Q14&lt;=DATA!$Q$8,2,IF($Q14&lt;=DATA!$Q$9,3,IF($Q14&lt;=DATA!$Q$10,4,IF($Q14&lt;=DATA!$Q$11,5,IF($Q14&lt;=DATA!$Q$12,6,IF($Q14&lt;=DATA!$Q$13,7,IF($Q14&lt;=DATA!$Q$14,8,"***"))))))))</f>
        <v>2</v>
      </c>
      <c r="AA14" s="68">
        <f>IF($Q14&lt;=DATA!$AA$7,1,IF($Q14&lt;=DATA!$AA$8,2,IF($Q14&lt;=DATA!$AA$9,3,IF($Q14&lt;=DATA!$AA$10,4,IF($Q14&lt;=DATA!$AA$11,5,IF($Q14&lt;=DATA!$AA$12,6,IF($Q14&lt;=DATA!$AA$13,7,IF($Q14&lt;=DATA!$AA$14,8,"***"))))))))</f>
        <v>1</v>
      </c>
      <c r="AB14" s="72"/>
    </row>
    <row r="15" spans="1:28" ht="12.75">
      <c r="A15" s="70"/>
      <c r="B15" s="156">
        <v>6</v>
      </c>
      <c r="C15" s="157">
        <v>1</v>
      </c>
      <c r="D15" s="135" t="s">
        <v>158</v>
      </c>
      <c r="E15" s="136" t="s">
        <v>159</v>
      </c>
      <c r="F15" s="136">
        <v>1300</v>
      </c>
      <c r="G15" s="136">
        <v>11</v>
      </c>
      <c r="H15" s="136">
        <v>70</v>
      </c>
      <c r="I15" s="137">
        <f t="shared" si="0"/>
        <v>770</v>
      </c>
      <c r="J15" s="138">
        <f t="shared" si="1"/>
        <v>1.6883116883116882</v>
      </c>
      <c r="K15" s="136" t="s">
        <v>149</v>
      </c>
      <c r="L15" s="136">
        <v>20</v>
      </c>
      <c r="M15" s="151">
        <f t="shared" si="2"/>
        <v>50</v>
      </c>
      <c r="N15" s="153">
        <f t="shared" si="3"/>
        <v>36.21247390992063</v>
      </c>
      <c r="O15" s="69">
        <f t="shared" si="4"/>
        <v>33.78752609007937</v>
      </c>
      <c r="P15" s="154">
        <f t="shared" si="5"/>
        <v>617.8561517919668</v>
      </c>
      <c r="Q15" s="139">
        <f t="shared" si="6"/>
        <v>18.286516454170954</v>
      </c>
      <c r="R15" s="164" t="str">
        <f>IF(Q15&lt;DATA!$AL$16,"Wassermenge zu gering",IF(Q15&lt;=DATA!$AL$18,"VarioQ S",IF(Q15&lt;=DATA!$AL$19,"VarioQ M",IF(Q15&lt;DATA!$AL$20,"VarioQ L",IF(Q15&gt;=DATA!$AL$23,"ggf. Vorlauftemp. erhöhen!",)))))</f>
        <v>VarioQ S</v>
      </c>
      <c r="S15" s="66">
        <f>IF($Q15&lt;=DATA!$E$7,1,IF($Q15&lt;=DATA!$E$8,2,IF($Q15&lt;=DATA!$E$9,3,IF($Q15&lt;=DATA!$E$10,4,IF($Q15&lt;=DATA!$E$11,5,IF($Q15&lt;=DATA!$E$12,6,IF($Q15&lt;=DATA!$E$13,7,IF($Q15&lt;=DATA!$E$14,8,"***"))))))))</f>
        <v>4</v>
      </c>
      <c r="T15" s="67">
        <f>IF($Q15&lt;=DATA!$O$7,1,IF($Q15&lt;=DATA!$O$8,2,IF($Q15&lt;=DATA!$O$9,3,IF($Q15&lt;=DATA!$O$10,4,IF($Q15&lt;=DATA!$O$11,5,IF($Q15&lt;=DATA!$O$12,6,IF($Q15&lt;=DATA!$O$13,7,IF($Q15&lt;=DATA!$O$14,8,"***"))))))))</f>
        <v>2</v>
      </c>
      <c r="U15" s="68">
        <f>IF($Q15&lt;=DATA!$Y$7,1,IF($Q15&lt;=DATA!$Y$8,2,IF($Q15&lt;=DATA!$Y$9,3,IF($Q15&lt;=DATA!$Y$10,4,IF($Q15&lt;=DATA!$Y$11,5,IF($Q15&lt;=DATA!$Y$12,6,IF($Q15&lt;=DATA!$Y$13,7,IF($Q15&lt;=DATA!$Y$14,8,"***"))))))))</f>
        <v>1</v>
      </c>
      <c r="V15" s="66">
        <f>IF($Q15&lt;=DATA!$F$7,1,IF($Q15&lt;=DATA!$F$8,2,IF($Q15&lt;=DATA!$F$9,3,IF($Q15&lt;=DATA!$F$10,4,IF($Q15&lt;=DATA!$F$10,5,IF($Q15&lt;=DATA!$F$12,6,IF($Q15&lt;=DATA!$F$13,7,IF($Q15&lt;=DATA!$F$14,8,"***"))))))))</f>
        <v>4</v>
      </c>
      <c r="W15" s="67">
        <f>IF($Q15&lt;=DATA!$P$7,1,IF($Q15&lt;=DATA!$P$8,2,IF($Q15&lt;=DATA!$P$9,3,IF($Q15&lt;=DATA!$P$10,4,IF($Q15&lt;=DATA!$P$11,5,IF($Q15&lt;=DATA!$P$12,6,IF($Q15&lt;=DATA!$P$13,7,IF($Q15&lt;=DATA!$P$14,8,"***"))))))))</f>
        <v>2</v>
      </c>
      <c r="X15" s="68">
        <f>IF($Q15&lt;=DATA!$Z$7,1,IF($Q15&lt;=DATA!$Z$8,2,IF($Q15&lt;=DATA!$Z$9,3,IF($Q15&lt;=DATA!$Z$10,4,IF($Q15&lt;=DATA!$Z$11,5,IF($Q15&lt;=DATA!$Z$12,6,IF($Q15&lt;=DATA!$Z$13,7,IF($Q15&lt;=DATA!$Z$14,8,"***"))))))))</f>
        <v>1</v>
      </c>
      <c r="Y15" s="66">
        <f>IF($Q15&lt;=DATA!$G$7,1,IF($Q15&lt;=DATA!$G$8,2,IF($Q15&lt;=DATA!$G$9,3,IF($Q15&lt;=DATA!$G$10,4,IF($Q15&lt;=DATA!$G$11,5,IF($Q15&lt;=DATA!$G$12,6,IF($Q15&lt;=DATA!$G$13,7,IF($Q15&lt;=DATA!$G$14,8,"***"))))))))</f>
        <v>3</v>
      </c>
      <c r="Z15" s="67">
        <f>IF($Q15&lt;=DATA!$Q$7,1,IF($Q15&lt;=DATA!$Q$8,2,IF($Q15&lt;=DATA!$Q$9,3,IF($Q15&lt;=DATA!$Q$10,4,IF($Q15&lt;=DATA!$Q$11,5,IF($Q15&lt;=DATA!$Q$12,6,IF($Q15&lt;=DATA!$Q$13,7,IF($Q15&lt;=DATA!$Q$14,8,"***"))))))))</f>
        <v>2</v>
      </c>
      <c r="AA15" s="68">
        <f>IF($Q15&lt;=DATA!$AA$7,1,IF($Q15&lt;=DATA!$AA$8,2,IF($Q15&lt;=DATA!$AA$9,3,IF($Q15&lt;=DATA!$AA$10,4,IF($Q15&lt;=DATA!$AA$11,5,IF($Q15&lt;=DATA!$AA$12,6,IF($Q15&lt;=DATA!$AA$13,7,IF($Q15&lt;=DATA!$AA$14,8,"***"))))))))</f>
        <v>1</v>
      </c>
      <c r="AB15" s="72"/>
    </row>
    <row r="16" spans="1:28" ht="12.75">
      <c r="A16" s="70"/>
      <c r="B16" s="156">
        <v>7</v>
      </c>
      <c r="C16" s="157">
        <v>1</v>
      </c>
      <c r="D16" s="135" t="s">
        <v>153</v>
      </c>
      <c r="E16" s="136" t="s">
        <v>160</v>
      </c>
      <c r="F16" s="136">
        <v>1170</v>
      </c>
      <c r="G16" s="136">
        <v>10</v>
      </c>
      <c r="H16" s="136">
        <v>70</v>
      </c>
      <c r="I16" s="137">
        <f t="shared" si="0"/>
        <v>700</v>
      </c>
      <c r="J16" s="138">
        <f t="shared" si="1"/>
        <v>1.6714285714285715</v>
      </c>
      <c r="K16" s="136" t="s">
        <v>149</v>
      </c>
      <c r="L16" s="136">
        <v>20</v>
      </c>
      <c r="M16" s="151">
        <f t="shared" si="2"/>
        <v>50</v>
      </c>
      <c r="N16" s="153">
        <f t="shared" si="3"/>
        <v>35.94083293814765</v>
      </c>
      <c r="O16" s="69">
        <f t="shared" si="4"/>
        <v>34.05916706185235</v>
      </c>
      <c r="P16" s="154">
        <f t="shared" si="5"/>
        <v>570.482565234946</v>
      </c>
      <c r="Q16" s="139">
        <f t="shared" si="6"/>
        <v>16.7497509319278</v>
      </c>
      <c r="R16" s="164" t="str">
        <f>IF(Q16&lt;DATA!$AL$16,"Wassermenge zu gering",IF(Q16&lt;=DATA!$AL$18,"VarioQ S",IF(Q16&lt;=DATA!$AL$19,"VarioQ M",IF(Q16&lt;DATA!$AL$20,"VarioQ L",IF(Q16&gt;=DATA!$AL$23,"ggf. Vorlauftemp. erhöhen!",)))))</f>
        <v>VarioQ S</v>
      </c>
      <c r="S16" s="66">
        <f>IF($Q16&lt;=DATA!$E$7,1,IF($Q16&lt;=DATA!$E$8,2,IF($Q16&lt;=DATA!$E$9,3,IF($Q16&lt;=DATA!$E$10,4,IF($Q16&lt;=DATA!$E$11,5,IF($Q16&lt;=DATA!$E$12,6,IF($Q16&lt;=DATA!$E$13,7,IF($Q16&lt;=DATA!$E$14,8,"***"))))))))</f>
        <v>4</v>
      </c>
      <c r="T16" s="67">
        <f>IF($Q16&lt;=DATA!$O$7,1,IF($Q16&lt;=DATA!$O$8,2,IF($Q16&lt;=DATA!$O$9,3,IF($Q16&lt;=DATA!$O$10,4,IF($Q16&lt;=DATA!$O$11,5,IF($Q16&lt;=DATA!$O$12,6,IF($Q16&lt;=DATA!$O$13,7,IF($Q16&lt;=DATA!$O$14,8,"***"))))))))</f>
        <v>2</v>
      </c>
      <c r="U16" s="68">
        <f>IF($Q16&lt;=DATA!$Y$7,1,IF($Q16&lt;=DATA!$Y$8,2,IF($Q16&lt;=DATA!$Y$9,3,IF($Q16&lt;=DATA!$Y$10,4,IF($Q16&lt;=DATA!$Y$11,5,IF($Q16&lt;=DATA!$Y$12,6,IF($Q16&lt;=DATA!$Y$13,7,IF($Q16&lt;=DATA!$Y$14,8,"***"))))))))</f>
        <v>1</v>
      </c>
      <c r="V16" s="66">
        <f>IF($Q16&lt;=DATA!$F$7,1,IF($Q16&lt;=DATA!$F$8,2,IF($Q16&lt;=DATA!$F$9,3,IF($Q16&lt;=DATA!$F$10,4,IF($Q16&lt;=DATA!$F$10,5,IF($Q16&lt;=DATA!$F$12,6,IF($Q16&lt;=DATA!$F$13,7,IF($Q16&lt;=DATA!$F$14,8,"***"))))))))</f>
        <v>3</v>
      </c>
      <c r="W16" s="67">
        <f>IF($Q16&lt;=DATA!$P$7,1,IF($Q16&lt;=DATA!$P$8,2,IF($Q16&lt;=DATA!$P$9,3,IF($Q16&lt;=DATA!$P$10,4,IF($Q16&lt;=DATA!$P$11,5,IF($Q16&lt;=DATA!$P$12,6,IF($Q16&lt;=DATA!$P$13,7,IF($Q16&lt;=DATA!$P$14,8,"***"))))))))</f>
        <v>2</v>
      </c>
      <c r="X16" s="68">
        <f>IF($Q16&lt;=DATA!$Z$7,1,IF($Q16&lt;=DATA!$Z$8,2,IF($Q16&lt;=DATA!$Z$9,3,IF($Q16&lt;=DATA!$Z$10,4,IF($Q16&lt;=DATA!$Z$11,5,IF($Q16&lt;=DATA!$Z$12,6,IF($Q16&lt;=DATA!$Z$13,7,IF($Q16&lt;=DATA!$Z$14,8,"***"))))))))</f>
        <v>1</v>
      </c>
      <c r="Y16" s="66">
        <f>IF($Q16&lt;=DATA!$G$7,1,IF($Q16&lt;=DATA!$G$8,2,IF($Q16&lt;=DATA!$G$9,3,IF($Q16&lt;=DATA!$G$10,4,IF($Q16&lt;=DATA!$G$11,5,IF($Q16&lt;=DATA!$G$12,6,IF($Q16&lt;=DATA!$G$13,7,IF($Q16&lt;=DATA!$G$14,8,"***"))))))))</f>
        <v>3</v>
      </c>
      <c r="Z16" s="67">
        <f>IF($Q16&lt;=DATA!$Q$7,1,IF($Q16&lt;=DATA!$Q$8,2,IF($Q16&lt;=DATA!$Q$9,3,IF($Q16&lt;=DATA!$Q$10,4,IF($Q16&lt;=DATA!$Q$11,5,IF($Q16&lt;=DATA!$Q$12,6,IF($Q16&lt;=DATA!$Q$13,7,IF($Q16&lt;=DATA!$Q$14,8,"***"))))))))</f>
        <v>1</v>
      </c>
      <c r="AA16" s="68">
        <f>IF($Q16&lt;=DATA!$AA$7,1,IF($Q16&lt;=DATA!$AA$8,2,IF($Q16&lt;=DATA!$AA$9,3,IF($Q16&lt;=DATA!$AA$10,4,IF($Q16&lt;=DATA!$AA$11,5,IF($Q16&lt;=DATA!$AA$12,6,IF($Q16&lt;=DATA!$AA$13,7,IF($Q16&lt;=DATA!$AA$14,8,"***"))))))))</f>
        <v>1</v>
      </c>
      <c r="AB16" s="72"/>
    </row>
    <row r="17" spans="1:28" ht="12.75">
      <c r="A17" s="70"/>
      <c r="B17" s="156">
        <v>8</v>
      </c>
      <c r="C17" s="157">
        <v>1</v>
      </c>
      <c r="D17" s="135" t="s">
        <v>161</v>
      </c>
      <c r="E17" s="136" t="s">
        <v>162</v>
      </c>
      <c r="F17" s="136">
        <v>1980</v>
      </c>
      <c r="G17" s="136">
        <v>15</v>
      </c>
      <c r="H17" s="136">
        <v>70</v>
      </c>
      <c r="I17" s="137">
        <f t="shared" si="0"/>
        <v>1050</v>
      </c>
      <c r="J17" s="138">
        <f t="shared" si="1"/>
        <v>1.8857142857142857</v>
      </c>
      <c r="K17" s="136" t="s">
        <v>149</v>
      </c>
      <c r="L17" s="136">
        <v>20</v>
      </c>
      <c r="M17" s="151">
        <f t="shared" si="2"/>
        <v>50</v>
      </c>
      <c r="N17" s="153">
        <f t="shared" si="3"/>
        <v>38.93209027509558</v>
      </c>
      <c r="O17" s="69">
        <f t="shared" si="4"/>
        <v>31.067909724904418</v>
      </c>
      <c r="P17" s="154">
        <f t="shared" si="5"/>
        <v>720.5963585144237</v>
      </c>
      <c r="Q17" s="139">
        <f t="shared" si="6"/>
        <v>23.194233693063197</v>
      </c>
      <c r="R17" s="164" t="str">
        <f>IF(Q17&lt;DATA!$AL$16,"Wassermenge zu gering",IF(Q17&lt;=DATA!$AL$18,"VarioQ S",IF(Q17&lt;=DATA!$AL$19,"VarioQ M",IF(Q17&lt;DATA!$AL$20,"VarioQ L",IF(Q17&gt;=DATA!$AL$23,"ggf. Vorlauftemp. erhöhen!",)))))</f>
        <v>VarioQ S</v>
      </c>
      <c r="S17" s="66">
        <f>IF($Q17&lt;=DATA!$E$7,1,IF($Q17&lt;=DATA!$E$8,2,IF($Q17&lt;=DATA!$E$9,3,IF($Q17&lt;=DATA!$E$10,4,IF($Q17&lt;=DATA!$E$11,5,IF($Q17&lt;=DATA!$E$12,6,IF($Q17&lt;=DATA!$E$13,7,IF($Q17&lt;=DATA!$E$14,8,"***"))))))))</f>
        <v>5</v>
      </c>
      <c r="T17" s="67">
        <f>IF($Q17&lt;=DATA!$O$7,1,IF($Q17&lt;=DATA!$O$8,2,IF($Q17&lt;=DATA!$O$9,3,IF($Q17&lt;=DATA!$O$10,4,IF($Q17&lt;=DATA!$O$11,5,IF($Q17&lt;=DATA!$O$12,6,IF($Q17&lt;=DATA!$O$13,7,IF($Q17&lt;=DATA!$O$14,8,"***"))))))))</f>
        <v>3</v>
      </c>
      <c r="U17" s="68">
        <f>IF($Q17&lt;=DATA!$Y$7,1,IF($Q17&lt;=DATA!$Y$8,2,IF($Q17&lt;=DATA!$Y$9,3,IF($Q17&lt;=DATA!$Y$10,4,IF($Q17&lt;=DATA!$Y$11,5,IF($Q17&lt;=DATA!$Y$12,6,IF($Q17&lt;=DATA!$Y$13,7,IF($Q17&lt;=DATA!$Y$14,8,"***"))))))))</f>
        <v>1</v>
      </c>
      <c r="V17" s="66">
        <f>IF($Q17&lt;=DATA!$F$7,1,IF($Q17&lt;=DATA!$F$8,2,IF($Q17&lt;=DATA!$F$9,3,IF($Q17&lt;=DATA!$F$10,4,IF($Q17&lt;=DATA!$F$10,5,IF($Q17&lt;=DATA!$F$12,6,IF($Q17&lt;=DATA!$F$13,7,IF($Q17&lt;=DATA!$F$14,8,"***"))))))))</f>
        <v>4</v>
      </c>
      <c r="W17" s="67">
        <f>IF($Q17&lt;=DATA!$P$7,1,IF($Q17&lt;=DATA!$P$8,2,IF($Q17&lt;=DATA!$P$9,3,IF($Q17&lt;=DATA!$P$10,4,IF($Q17&lt;=DATA!$P$11,5,IF($Q17&lt;=DATA!$P$12,6,IF($Q17&lt;=DATA!$P$13,7,IF($Q17&lt;=DATA!$P$14,8,"***"))))))))</f>
        <v>2</v>
      </c>
      <c r="X17" s="68">
        <f>IF($Q17&lt;=DATA!$Z$7,1,IF($Q17&lt;=DATA!$Z$8,2,IF($Q17&lt;=DATA!$Z$9,3,IF($Q17&lt;=DATA!$Z$10,4,IF($Q17&lt;=DATA!$Z$11,5,IF($Q17&lt;=DATA!$Z$12,6,IF($Q17&lt;=DATA!$Z$13,7,IF($Q17&lt;=DATA!$Z$14,8,"***"))))))))</f>
        <v>1</v>
      </c>
      <c r="Y17" s="66">
        <f>IF($Q17&lt;=DATA!$G$7,1,IF($Q17&lt;=DATA!$G$8,2,IF($Q17&lt;=DATA!$G$9,3,IF($Q17&lt;=DATA!$G$10,4,IF($Q17&lt;=DATA!$G$11,5,IF($Q17&lt;=DATA!$G$12,6,IF($Q17&lt;=DATA!$G$13,7,IF($Q17&lt;=DATA!$G$14,8,"***"))))))))</f>
        <v>4</v>
      </c>
      <c r="Z17" s="67">
        <f>IF($Q17&lt;=DATA!$Q$7,1,IF($Q17&lt;=DATA!$Q$8,2,IF($Q17&lt;=DATA!$Q$9,3,IF($Q17&lt;=DATA!$Q$10,4,IF($Q17&lt;=DATA!$Q$11,5,IF($Q17&lt;=DATA!$Q$12,6,IF($Q17&lt;=DATA!$Q$13,7,IF($Q17&lt;=DATA!$Q$14,8,"***"))))))))</f>
        <v>2</v>
      </c>
      <c r="AA17" s="68">
        <f>IF($Q17&lt;=DATA!$AA$7,1,IF($Q17&lt;=DATA!$AA$8,2,IF($Q17&lt;=DATA!$AA$9,3,IF($Q17&lt;=DATA!$AA$10,4,IF($Q17&lt;=DATA!$AA$11,5,IF($Q17&lt;=DATA!$AA$12,6,IF($Q17&lt;=DATA!$AA$13,7,IF($Q17&lt;=DATA!$AA$14,8,"***"))))))))</f>
        <v>1</v>
      </c>
      <c r="AB17" s="72"/>
    </row>
    <row r="18" spans="1:28" ht="12.75">
      <c r="A18" s="70"/>
      <c r="B18" s="156">
        <v>8</v>
      </c>
      <c r="C18" s="157">
        <v>2</v>
      </c>
      <c r="D18" s="135" t="s">
        <v>161</v>
      </c>
      <c r="E18" s="136" t="s">
        <v>162</v>
      </c>
      <c r="F18" s="136">
        <v>1780</v>
      </c>
      <c r="G18" s="136">
        <v>15</v>
      </c>
      <c r="H18" s="136">
        <v>70</v>
      </c>
      <c r="I18" s="137">
        <f t="shared" si="0"/>
        <v>1050</v>
      </c>
      <c r="J18" s="138">
        <f t="shared" si="1"/>
        <v>1.6952380952380952</v>
      </c>
      <c r="K18" s="136" t="s">
        <v>149</v>
      </c>
      <c r="L18" s="136">
        <v>20</v>
      </c>
      <c r="M18" s="151">
        <f t="shared" si="2"/>
        <v>50</v>
      </c>
      <c r="N18" s="153">
        <f t="shared" si="3"/>
        <v>36.32191175251921</v>
      </c>
      <c r="O18" s="69">
        <f t="shared" si="4"/>
        <v>33.67808824748079</v>
      </c>
      <c r="P18" s="154">
        <f t="shared" si="5"/>
        <v>837.2718345522077</v>
      </c>
      <c r="Q18" s="139">
        <f t="shared" si="6"/>
        <v>24.86102620788868</v>
      </c>
      <c r="R18" s="164" t="str">
        <f>IF(Q18&lt;DATA!$AL$16,"Wassermenge zu gering",IF(Q18&lt;=DATA!$AL$18,"VarioQ S",IF(Q18&lt;=DATA!$AL$19,"VarioQ M",IF(Q18&lt;DATA!$AL$20,"VarioQ L",IF(Q18&gt;=DATA!$AL$23,"ggf. Vorlauftemp. erhöhen!",)))))</f>
        <v>VarioQ S</v>
      </c>
      <c r="S18" s="66">
        <f>IF($Q18&lt;=DATA!$E$7,1,IF($Q18&lt;=DATA!$E$8,2,IF($Q18&lt;=DATA!$E$9,3,IF($Q18&lt;=DATA!$E$10,4,IF($Q18&lt;=DATA!$E$11,5,IF($Q18&lt;=DATA!$E$12,6,IF($Q18&lt;=DATA!$E$13,7,IF($Q18&lt;=DATA!$E$14,8,"***"))))))))</f>
        <v>5</v>
      </c>
      <c r="T18" s="67">
        <f>IF($Q18&lt;=DATA!$O$7,1,IF($Q18&lt;=DATA!$O$8,2,IF($Q18&lt;=DATA!$O$9,3,IF($Q18&lt;=DATA!$O$10,4,IF($Q18&lt;=DATA!$O$11,5,IF($Q18&lt;=DATA!$O$12,6,IF($Q18&lt;=DATA!$O$13,7,IF($Q18&lt;=DATA!$O$14,8,"***"))))))))</f>
        <v>3</v>
      </c>
      <c r="U18" s="68">
        <f>IF($Q18&lt;=DATA!$Y$7,1,IF($Q18&lt;=DATA!$Y$8,2,IF($Q18&lt;=DATA!$Y$9,3,IF($Q18&lt;=DATA!$Y$10,4,IF($Q18&lt;=DATA!$Y$11,5,IF($Q18&lt;=DATA!$Y$12,6,IF($Q18&lt;=DATA!$Y$13,7,IF($Q18&lt;=DATA!$Y$14,8,"***"))))))))</f>
        <v>1</v>
      </c>
      <c r="V18" s="66">
        <f>IF($Q18&lt;=DATA!$F$7,1,IF($Q18&lt;=DATA!$F$8,2,IF($Q18&lt;=DATA!$F$9,3,IF($Q18&lt;=DATA!$F$10,4,IF($Q18&lt;=DATA!$F$10,5,IF($Q18&lt;=DATA!$F$12,6,IF($Q18&lt;=DATA!$F$13,7,IF($Q18&lt;=DATA!$F$14,8,"***"))))))))</f>
        <v>4</v>
      </c>
      <c r="W18" s="67">
        <f>IF($Q18&lt;=DATA!$P$7,1,IF($Q18&lt;=DATA!$P$8,2,IF($Q18&lt;=DATA!$P$9,3,IF($Q18&lt;=DATA!$P$10,4,IF($Q18&lt;=DATA!$P$11,5,IF($Q18&lt;=DATA!$P$12,6,IF($Q18&lt;=DATA!$P$13,7,IF($Q18&lt;=DATA!$P$14,8,"***"))))))))</f>
        <v>2</v>
      </c>
      <c r="X18" s="68">
        <f>IF($Q18&lt;=DATA!$Z$7,1,IF($Q18&lt;=DATA!$Z$8,2,IF($Q18&lt;=DATA!$Z$9,3,IF($Q18&lt;=DATA!$Z$10,4,IF($Q18&lt;=DATA!$Z$11,5,IF($Q18&lt;=DATA!$Z$12,6,IF($Q18&lt;=DATA!$Z$13,7,IF($Q18&lt;=DATA!$Z$14,8,"***"))))))))</f>
        <v>1</v>
      </c>
      <c r="Y18" s="66">
        <f>IF($Q18&lt;=DATA!$G$7,1,IF($Q18&lt;=DATA!$G$8,2,IF($Q18&lt;=DATA!$G$9,3,IF($Q18&lt;=DATA!$G$10,4,IF($Q18&lt;=DATA!$G$11,5,IF($Q18&lt;=DATA!$G$12,6,IF($Q18&lt;=DATA!$G$13,7,IF($Q18&lt;=DATA!$G$14,8,"***"))))))))</f>
        <v>4</v>
      </c>
      <c r="Z18" s="67">
        <f>IF($Q18&lt;=DATA!$Q$7,1,IF($Q18&lt;=DATA!$Q$8,2,IF($Q18&lt;=DATA!$Q$9,3,IF($Q18&lt;=DATA!$Q$10,4,IF($Q18&lt;=DATA!$Q$11,5,IF($Q18&lt;=DATA!$Q$12,6,IF($Q18&lt;=DATA!$Q$13,7,IF($Q18&lt;=DATA!$Q$14,8,"***"))))))))</f>
        <v>2</v>
      </c>
      <c r="AA18" s="68">
        <f>IF($Q18&lt;=DATA!$AA$7,1,IF($Q18&lt;=DATA!$AA$8,2,IF($Q18&lt;=DATA!$AA$9,3,IF($Q18&lt;=DATA!$AA$10,4,IF($Q18&lt;=DATA!$AA$11,5,IF($Q18&lt;=DATA!$AA$12,6,IF($Q18&lt;=DATA!$AA$13,7,IF($Q18&lt;=DATA!$AA$14,8,"***"))))))))</f>
        <v>1</v>
      </c>
      <c r="AB18" s="72"/>
    </row>
    <row r="19" spans="1:28" ht="12.75">
      <c r="A19" s="70"/>
      <c r="B19" s="156">
        <v>9</v>
      </c>
      <c r="C19" s="157">
        <v>1</v>
      </c>
      <c r="D19" s="135" t="s">
        <v>163</v>
      </c>
      <c r="E19" s="136" t="s">
        <v>157</v>
      </c>
      <c r="F19" s="136">
        <v>2400</v>
      </c>
      <c r="G19" s="136">
        <v>20</v>
      </c>
      <c r="H19" s="136">
        <v>70</v>
      </c>
      <c r="I19" s="137">
        <f t="shared" si="0"/>
        <v>1400</v>
      </c>
      <c r="J19" s="138">
        <f t="shared" si="1"/>
        <v>1.7142857142857142</v>
      </c>
      <c r="K19" s="136" t="s">
        <v>149</v>
      </c>
      <c r="L19" s="136">
        <v>20</v>
      </c>
      <c r="M19" s="151">
        <f t="shared" si="2"/>
        <v>50</v>
      </c>
      <c r="N19" s="153">
        <f t="shared" si="3"/>
        <v>36.61701978062939</v>
      </c>
      <c r="O19" s="69">
        <f t="shared" si="4"/>
        <v>33.38298021937061</v>
      </c>
      <c r="P19" s="154">
        <f t="shared" si="5"/>
        <v>1097.6619185536392</v>
      </c>
      <c r="Q19" s="139">
        <f t="shared" si="6"/>
        <v>32.880884550766275</v>
      </c>
      <c r="R19" s="164" t="str">
        <f>IF(Q19&lt;DATA!$AL$16,"Wassermenge zu gering",IF(Q19&lt;=DATA!$AL$18,"VarioQ S",IF(Q19&lt;=DATA!$AL$19,"VarioQ M",IF(Q19&lt;DATA!$AL$20,"VarioQ L",IF(Q19&gt;=DATA!$AL$23,"ggf. Vorlauftemp. erhöhen!",)))))</f>
        <v>VarioQ S</v>
      </c>
      <c r="S19" s="66">
        <f>IF($Q19&lt;=DATA!$E$7,1,IF($Q19&lt;=DATA!$E$8,2,IF($Q19&lt;=DATA!$E$9,3,IF($Q19&lt;=DATA!$E$10,4,IF($Q19&lt;=DATA!$E$11,5,IF($Q19&lt;=DATA!$E$12,6,IF($Q19&lt;=DATA!$E$13,7,IF($Q19&lt;=DATA!$E$14,8,"***"))))))))</f>
        <v>6</v>
      </c>
      <c r="T19" s="67">
        <f>IF($Q19&lt;=DATA!$O$7,1,IF($Q19&lt;=DATA!$O$8,2,IF($Q19&lt;=DATA!$O$9,3,IF($Q19&lt;=DATA!$O$10,4,IF($Q19&lt;=DATA!$O$11,5,IF($Q19&lt;=DATA!$O$12,6,IF($Q19&lt;=DATA!$O$13,7,IF($Q19&lt;=DATA!$O$14,8,"***"))))))))</f>
        <v>3</v>
      </c>
      <c r="U19" s="68">
        <f>IF($Q19&lt;=DATA!$Y$7,1,IF($Q19&lt;=DATA!$Y$8,2,IF($Q19&lt;=DATA!$Y$9,3,IF($Q19&lt;=DATA!$Y$10,4,IF($Q19&lt;=DATA!$Y$11,5,IF($Q19&lt;=DATA!$Y$12,6,IF($Q19&lt;=DATA!$Y$13,7,IF($Q19&lt;=DATA!$Y$14,8,"***"))))))))</f>
        <v>2</v>
      </c>
      <c r="V19" s="66">
        <f>IF($Q19&lt;=DATA!$F$7,1,IF($Q19&lt;=DATA!$F$8,2,IF($Q19&lt;=DATA!$F$9,3,IF($Q19&lt;=DATA!$F$10,4,IF($Q19&lt;=DATA!$F$10,5,IF($Q19&lt;=DATA!$F$12,6,IF($Q19&lt;=DATA!$F$13,7,IF($Q19&lt;=DATA!$F$14,8,"***"))))))))</f>
        <v>6</v>
      </c>
      <c r="W19" s="67">
        <f>IF($Q19&lt;=DATA!$P$7,1,IF($Q19&lt;=DATA!$P$8,2,IF($Q19&lt;=DATA!$P$9,3,IF($Q19&lt;=DATA!$P$10,4,IF($Q19&lt;=DATA!$P$11,5,IF($Q19&lt;=DATA!$P$12,6,IF($Q19&lt;=DATA!$P$13,7,IF($Q19&lt;=DATA!$P$14,8,"***"))))))))</f>
        <v>3</v>
      </c>
      <c r="X19" s="68">
        <f>IF($Q19&lt;=DATA!$Z$7,1,IF($Q19&lt;=DATA!$Z$8,2,IF($Q19&lt;=DATA!$Z$9,3,IF($Q19&lt;=DATA!$Z$10,4,IF($Q19&lt;=DATA!$Z$11,5,IF($Q19&lt;=DATA!$Z$12,6,IF($Q19&lt;=DATA!$Z$13,7,IF($Q19&lt;=DATA!$Z$14,8,"***"))))))))</f>
        <v>1</v>
      </c>
      <c r="Y19" s="66">
        <f>IF($Q19&lt;=DATA!$G$7,1,IF($Q19&lt;=DATA!$G$8,2,IF($Q19&lt;=DATA!$G$9,3,IF($Q19&lt;=DATA!$G$10,4,IF($Q19&lt;=DATA!$G$11,5,IF($Q19&lt;=DATA!$G$12,6,IF($Q19&lt;=DATA!$G$13,7,IF($Q19&lt;=DATA!$G$14,8,"***"))))))))</f>
        <v>4</v>
      </c>
      <c r="Z19" s="67">
        <f>IF($Q19&lt;=DATA!$Q$7,1,IF($Q19&lt;=DATA!$Q$8,2,IF($Q19&lt;=DATA!$Q$9,3,IF($Q19&lt;=DATA!$Q$10,4,IF($Q19&lt;=DATA!$Q$11,5,IF($Q19&lt;=DATA!$Q$12,6,IF($Q19&lt;=DATA!$Q$13,7,IF($Q19&lt;=DATA!$Q$14,8,"***"))))))))</f>
        <v>2</v>
      </c>
      <c r="AA19" s="68">
        <f>IF($Q19&lt;=DATA!$AA$7,1,IF($Q19&lt;=DATA!$AA$8,2,IF($Q19&lt;=DATA!$AA$9,3,IF($Q19&lt;=DATA!$AA$10,4,IF($Q19&lt;=DATA!$AA$11,5,IF($Q19&lt;=DATA!$AA$12,6,IF($Q19&lt;=DATA!$AA$13,7,IF($Q19&lt;=DATA!$AA$14,8,"***"))))))))</f>
        <v>1</v>
      </c>
      <c r="AB19" s="72"/>
    </row>
    <row r="20" spans="1:28" ht="12.75">
      <c r="A20" s="70"/>
      <c r="B20" s="156">
        <v>9</v>
      </c>
      <c r="C20" s="157">
        <v>2</v>
      </c>
      <c r="D20" s="135" t="s">
        <v>163</v>
      </c>
      <c r="E20" s="136" t="s">
        <v>157</v>
      </c>
      <c r="F20" s="136">
        <v>2400</v>
      </c>
      <c r="G20" s="136">
        <v>20</v>
      </c>
      <c r="H20" s="136">
        <v>70</v>
      </c>
      <c r="I20" s="137">
        <f t="shared" si="0"/>
        <v>1400</v>
      </c>
      <c r="J20" s="138">
        <f t="shared" si="1"/>
        <v>1.7142857142857142</v>
      </c>
      <c r="K20" s="136" t="s">
        <v>149</v>
      </c>
      <c r="L20" s="136">
        <v>20</v>
      </c>
      <c r="M20" s="151">
        <f t="shared" si="2"/>
        <v>50</v>
      </c>
      <c r="N20" s="153">
        <f t="shared" si="3"/>
        <v>36.61701978062939</v>
      </c>
      <c r="O20" s="69">
        <f t="shared" si="4"/>
        <v>33.38298021937061</v>
      </c>
      <c r="P20" s="154">
        <f t="shared" si="5"/>
        <v>1097.6619185536392</v>
      </c>
      <c r="Q20" s="139">
        <f t="shared" si="6"/>
        <v>32.880884550766275</v>
      </c>
      <c r="R20" s="164" t="str">
        <f>IF(Q20&lt;DATA!$AL$16,"Wassermenge zu gering",IF(Q20&lt;=DATA!$AL$18,"VarioQ S",IF(Q20&lt;=DATA!$AL$19,"VarioQ M",IF(Q20&lt;DATA!$AL$20,"VarioQ L",IF(Q20&gt;=DATA!$AL$23,"ggf. Vorlauftemp. erhöhen!",)))))</f>
        <v>VarioQ S</v>
      </c>
      <c r="S20" s="66">
        <f>IF($Q20&lt;=DATA!$E$7,1,IF($Q20&lt;=DATA!$E$8,2,IF($Q20&lt;=DATA!$E$9,3,IF($Q20&lt;=DATA!$E$10,4,IF($Q20&lt;=DATA!$E$11,5,IF($Q20&lt;=DATA!$E$12,6,IF($Q20&lt;=DATA!$E$13,7,IF($Q20&lt;=DATA!$E$14,8,"***"))))))))</f>
        <v>6</v>
      </c>
      <c r="T20" s="67">
        <f>IF($Q20&lt;=DATA!$O$7,1,IF($Q20&lt;=DATA!$O$8,2,IF($Q20&lt;=DATA!$O$9,3,IF($Q20&lt;=DATA!$O$10,4,IF($Q20&lt;=DATA!$O$11,5,IF($Q20&lt;=DATA!$O$12,6,IF($Q20&lt;=DATA!$O$13,7,IF($Q20&lt;=DATA!$O$14,8,"***"))))))))</f>
        <v>3</v>
      </c>
      <c r="U20" s="68">
        <f>IF($Q20&lt;=DATA!$Y$7,1,IF($Q20&lt;=DATA!$Y$8,2,IF($Q20&lt;=DATA!$Y$9,3,IF($Q20&lt;=DATA!$Y$10,4,IF($Q20&lt;=DATA!$Y$11,5,IF($Q20&lt;=DATA!$Y$12,6,IF($Q20&lt;=DATA!$Y$13,7,IF($Q20&lt;=DATA!$Y$14,8,"***"))))))))</f>
        <v>2</v>
      </c>
      <c r="V20" s="66">
        <f>IF($Q20&lt;=DATA!$F$7,1,IF($Q20&lt;=DATA!$F$8,2,IF($Q20&lt;=DATA!$F$9,3,IF($Q20&lt;=DATA!$F$10,4,IF($Q20&lt;=DATA!$F$10,5,IF($Q20&lt;=DATA!$F$12,6,IF($Q20&lt;=DATA!$F$13,7,IF($Q20&lt;=DATA!$F$14,8,"***"))))))))</f>
        <v>6</v>
      </c>
      <c r="W20" s="67">
        <f>IF($Q20&lt;=DATA!$P$7,1,IF($Q20&lt;=DATA!$P$8,2,IF($Q20&lt;=DATA!$P$9,3,IF($Q20&lt;=DATA!$P$10,4,IF($Q20&lt;=DATA!$P$11,5,IF($Q20&lt;=DATA!$P$12,6,IF($Q20&lt;=DATA!$P$13,7,IF($Q20&lt;=DATA!$P$14,8,"***"))))))))</f>
        <v>3</v>
      </c>
      <c r="X20" s="68">
        <f>IF($Q20&lt;=DATA!$Z$7,1,IF($Q20&lt;=DATA!$Z$8,2,IF($Q20&lt;=DATA!$Z$9,3,IF($Q20&lt;=DATA!$Z$10,4,IF($Q20&lt;=DATA!$Z$11,5,IF($Q20&lt;=DATA!$Z$12,6,IF($Q20&lt;=DATA!$Z$13,7,IF($Q20&lt;=DATA!$Z$14,8,"***"))))))))</f>
        <v>1</v>
      </c>
      <c r="Y20" s="66">
        <f>IF($Q20&lt;=DATA!$G$7,1,IF($Q20&lt;=DATA!$G$8,2,IF($Q20&lt;=DATA!$G$9,3,IF($Q20&lt;=DATA!$G$10,4,IF($Q20&lt;=DATA!$G$11,5,IF($Q20&lt;=DATA!$G$12,6,IF($Q20&lt;=DATA!$G$13,7,IF($Q20&lt;=DATA!$G$14,8,"***"))))))))</f>
        <v>4</v>
      </c>
      <c r="Z20" s="67">
        <f>IF($Q20&lt;=DATA!$Q$7,1,IF($Q20&lt;=DATA!$Q$8,2,IF($Q20&lt;=DATA!$Q$9,3,IF($Q20&lt;=DATA!$Q$10,4,IF($Q20&lt;=DATA!$Q$11,5,IF($Q20&lt;=DATA!$Q$12,6,IF($Q20&lt;=DATA!$Q$13,7,IF($Q20&lt;=DATA!$Q$14,8,"***"))))))))</f>
        <v>2</v>
      </c>
      <c r="AA20" s="68">
        <f>IF($Q20&lt;=DATA!$AA$7,1,IF($Q20&lt;=DATA!$AA$8,2,IF($Q20&lt;=DATA!$AA$9,3,IF($Q20&lt;=DATA!$AA$10,4,IF($Q20&lt;=DATA!$AA$11,5,IF($Q20&lt;=DATA!$AA$12,6,IF($Q20&lt;=DATA!$AA$13,7,IF($Q20&lt;=DATA!$AA$14,8,"***"))))))))</f>
        <v>1</v>
      </c>
      <c r="AB20" s="72"/>
    </row>
    <row r="21" spans="1:28" ht="12.75" hidden="1">
      <c r="A21" s="70"/>
      <c r="B21" s="123"/>
      <c r="C21" s="124"/>
      <c r="D21" s="127"/>
      <c r="E21" s="128"/>
      <c r="F21" s="128"/>
      <c r="G21" s="128"/>
      <c r="H21" s="128"/>
      <c r="I21" s="117"/>
      <c r="J21" s="69"/>
      <c r="K21" s="128"/>
      <c r="L21" s="128"/>
      <c r="M21" s="152"/>
      <c r="N21" s="155"/>
      <c r="O21" s="125"/>
      <c r="P21" s="126"/>
      <c r="Q21" s="118"/>
      <c r="R21" s="119"/>
      <c r="S21" s="120"/>
      <c r="T21" s="121"/>
      <c r="U21" s="122"/>
      <c r="V21" s="129"/>
      <c r="W21" s="130"/>
      <c r="X21" s="131"/>
      <c r="Y21" s="129"/>
      <c r="Z21" s="130"/>
      <c r="AA21" s="131"/>
      <c r="AB21" s="72"/>
    </row>
    <row r="22" spans="1:28" ht="18.75" thickBot="1">
      <c r="A22" s="70"/>
      <c r="B22" s="142" t="s">
        <v>21</v>
      </c>
      <c r="C22" s="143"/>
      <c r="D22" s="142"/>
      <c r="E22" s="144"/>
      <c r="F22" s="145">
        <f>SUM(F10:F21)</f>
        <v>15840</v>
      </c>
      <c r="G22" s="144"/>
      <c r="H22" s="144"/>
      <c r="I22" s="146">
        <f>SUM(I10:I21)</f>
        <v>10010</v>
      </c>
      <c r="J22" s="147">
        <f>F22/I22</f>
        <v>1.5824175824175823</v>
      </c>
      <c r="K22" s="148"/>
      <c r="L22" s="148"/>
      <c r="M22" s="148"/>
      <c r="N22" s="148"/>
      <c r="O22" s="149"/>
      <c r="P22" s="150">
        <f>SUM(P10:P21)</f>
        <v>10866.757913979327</v>
      </c>
      <c r="Q22" s="140">
        <f>SUM(Q10:Q21)</f>
        <v>278.2193987711332</v>
      </c>
      <c r="R22" s="141"/>
      <c r="S22" s="174"/>
      <c r="T22" s="175"/>
      <c r="U22" s="176"/>
      <c r="V22" s="174"/>
      <c r="W22" s="175"/>
      <c r="X22" s="176"/>
      <c r="Y22" s="174"/>
      <c r="Z22" s="175"/>
      <c r="AA22" s="176"/>
      <c r="AB22" s="72"/>
    </row>
    <row r="23" spans="1:28" ht="17.25" customHeight="1" thickBot="1">
      <c r="A23" s="70"/>
      <c r="B23" s="70"/>
      <c r="C23" s="70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0"/>
      <c r="S23" s="190" t="s">
        <v>125</v>
      </c>
      <c r="T23" s="191"/>
      <c r="U23" s="191"/>
      <c r="V23" s="191"/>
      <c r="W23" s="191"/>
      <c r="X23" s="191"/>
      <c r="Y23" s="191"/>
      <c r="Z23" s="191"/>
      <c r="AA23" s="192"/>
      <c r="AB23" s="72"/>
    </row>
    <row r="25" ht="12.75">
      <c r="S25" s="132"/>
    </row>
    <row r="26" ht="12.75">
      <c r="S26" s="133"/>
    </row>
    <row r="28" ht="12.75">
      <c r="N28" s="134"/>
    </row>
    <row r="32" ht="12.75">
      <c r="J32" s="132"/>
    </row>
  </sheetData>
  <sheetProtection/>
  <mergeCells count="13">
    <mergeCell ref="J4:K4"/>
    <mergeCell ref="H4:I4"/>
    <mergeCell ref="D4:E4"/>
    <mergeCell ref="F4:G4"/>
    <mergeCell ref="B4:C4"/>
    <mergeCell ref="O3:Q3"/>
    <mergeCell ref="O4:Q4"/>
    <mergeCell ref="S23:AA23"/>
    <mergeCell ref="S7:U7"/>
    <mergeCell ref="V7:X7"/>
    <mergeCell ref="Y7:AA7"/>
    <mergeCell ref="S5:AA5"/>
    <mergeCell ref="S6:AA6"/>
  </mergeCells>
  <conditionalFormatting sqref="R10:R20">
    <cfRule type="cellIs" priority="4" dxfId="0" operator="equal" stopIfTrue="1">
      <formula>"ggf. Vorlauftemp. erhöhen!"</formula>
    </cfRule>
  </conditionalFormatting>
  <conditionalFormatting sqref="Q10:Q20">
    <cfRule type="cellIs" priority="2" dxfId="0" operator="equal" stopIfTrue="1">
      <formula>"HK größer!"</formula>
    </cfRule>
  </conditionalFormatting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AM97"/>
  <sheetViews>
    <sheetView zoomScalePageLayoutView="0" workbookViewId="0" topLeftCell="A1001">
      <selection activeCell="R1041" sqref="R1041"/>
    </sheetView>
  </sheetViews>
  <sheetFormatPr defaultColWidth="11.421875" defaultRowHeight="12.75"/>
  <cols>
    <col min="1" max="1" width="11.421875" style="181" customWidth="1"/>
    <col min="2" max="10" width="4.00390625" style="181" customWidth="1"/>
    <col min="11" max="11" width="3.00390625" style="181" bestFit="1" customWidth="1"/>
    <col min="12" max="18" width="4.00390625" style="181" customWidth="1"/>
    <col min="19" max="19" width="5.00390625" style="181" bestFit="1" customWidth="1"/>
    <col min="20" max="20" width="4.00390625" style="181" customWidth="1"/>
    <col min="21" max="21" width="3.00390625" style="181" bestFit="1" customWidth="1"/>
    <col min="22" max="30" width="4.00390625" style="181" customWidth="1"/>
    <col min="31" max="32" width="11.421875" style="181" customWidth="1"/>
    <col min="33" max="33" width="5.00390625" style="181" bestFit="1" customWidth="1"/>
    <col min="34" max="35" width="11.421875" style="181" customWidth="1"/>
    <col min="36" max="36" width="14.00390625" style="181" customWidth="1"/>
    <col min="37" max="37" width="11.421875" style="181" customWidth="1"/>
    <col min="38" max="39" width="15.00390625" style="181" bestFit="1" customWidth="1"/>
    <col min="40" max="16384" width="11.421875" style="181" customWidth="1"/>
  </cols>
  <sheetData>
    <row r="1" spans="1:36" ht="14.25" hidden="1">
      <c r="A1" s="180" t="s">
        <v>81</v>
      </c>
      <c r="AJ1" s="180" t="s">
        <v>128</v>
      </c>
    </row>
    <row r="2" spans="1:36" ht="14.25" hidden="1">
      <c r="A2" s="182" t="s">
        <v>142</v>
      </c>
      <c r="AJ2" s="180"/>
    </row>
    <row r="3" spans="2:39" ht="12.75" hidden="1">
      <c r="B3" s="214" t="s">
        <v>45</v>
      </c>
      <c r="C3" s="214"/>
      <c r="D3" s="214"/>
      <c r="E3" s="214"/>
      <c r="F3" s="214"/>
      <c r="G3" s="214"/>
      <c r="H3" s="214"/>
      <c r="I3" s="214"/>
      <c r="J3" s="214"/>
      <c r="L3" s="214" t="s">
        <v>46</v>
      </c>
      <c r="M3" s="214"/>
      <c r="N3" s="214"/>
      <c r="O3" s="214"/>
      <c r="P3" s="214"/>
      <c r="Q3" s="214"/>
      <c r="R3" s="214"/>
      <c r="S3" s="214"/>
      <c r="T3" s="214"/>
      <c r="V3" s="214" t="s">
        <v>47</v>
      </c>
      <c r="W3" s="214"/>
      <c r="X3" s="214"/>
      <c r="Y3" s="214"/>
      <c r="Z3" s="214"/>
      <c r="AA3" s="214"/>
      <c r="AB3" s="214"/>
      <c r="AC3" s="214"/>
      <c r="AD3" s="214"/>
      <c r="AJ3" s="214" t="s">
        <v>170</v>
      </c>
      <c r="AK3" s="214"/>
      <c r="AL3" s="214"/>
      <c r="AM3" s="214"/>
    </row>
    <row r="4" spans="2:39" ht="12.75" hidden="1">
      <c r="B4" s="213" t="s">
        <v>83</v>
      </c>
      <c r="C4" s="213"/>
      <c r="D4" s="213"/>
      <c r="E4" s="213" t="s">
        <v>84</v>
      </c>
      <c r="F4" s="213"/>
      <c r="G4" s="213"/>
      <c r="H4" s="213" t="s">
        <v>85</v>
      </c>
      <c r="I4" s="213"/>
      <c r="J4" s="213"/>
      <c r="L4" s="213" t="s">
        <v>83</v>
      </c>
      <c r="M4" s="213"/>
      <c r="N4" s="213"/>
      <c r="O4" s="213" t="s">
        <v>84</v>
      </c>
      <c r="P4" s="213"/>
      <c r="Q4" s="213"/>
      <c r="R4" s="213" t="s">
        <v>85</v>
      </c>
      <c r="S4" s="213"/>
      <c r="T4" s="213"/>
      <c r="V4" s="213" t="s">
        <v>83</v>
      </c>
      <c r="W4" s="213"/>
      <c r="X4" s="213"/>
      <c r="Y4" s="213" t="s">
        <v>84</v>
      </c>
      <c r="Z4" s="213"/>
      <c r="AA4" s="213"/>
      <c r="AB4" s="213" t="s">
        <v>85</v>
      </c>
      <c r="AC4" s="213"/>
      <c r="AD4" s="213"/>
      <c r="AJ4" s="183" t="s">
        <v>132</v>
      </c>
      <c r="AK4" s="183" t="s">
        <v>136</v>
      </c>
      <c r="AL4" s="183" t="s">
        <v>133</v>
      </c>
      <c r="AM4" s="183" t="s">
        <v>134</v>
      </c>
    </row>
    <row r="5" spans="1:39" ht="12.75" hidden="1">
      <c r="A5" s="184" t="s">
        <v>82</v>
      </c>
      <c r="B5" s="185">
        <v>50</v>
      </c>
      <c r="C5" s="183">
        <v>100</v>
      </c>
      <c r="D5" s="185">
        <v>150</v>
      </c>
      <c r="E5" s="186">
        <v>50</v>
      </c>
      <c r="F5" s="184">
        <v>100</v>
      </c>
      <c r="G5" s="186">
        <v>150</v>
      </c>
      <c r="H5" s="186">
        <v>50</v>
      </c>
      <c r="I5" s="184">
        <v>100</v>
      </c>
      <c r="J5" s="186">
        <v>150</v>
      </c>
      <c r="L5" s="185">
        <v>50</v>
      </c>
      <c r="M5" s="183">
        <v>100</v>
      </c>
      <c r="N5" s="185">
        <v>150</v>
      </c>
      <c r="O5" s="186">
        <v>50</v>
      </c>
      <c r="P5" s="184">
        <v>100</v>
      </c>
      <c r="Q5" s="186">
        <v>150</v>
      </c>
      <c r="R5" s="186">
        <v>50</v>
      </c>
      <c r="S5" s="184">
        <v>100</v>
      </c>
      <c r="T5" s="186">
        <v>150</v>
      </c>
      <c r="V5" s="185">
        <v>50</v>
      </c>
      <c r="W5" s="183">
        <v>100</v>
      </c>
      <c r="X5" s="185">
        <v>150</v>
      </c>
      <c r="Y5" s="186">
        <v>50</v>
      </c>
      <c r="Z5" s="184">
        <v>100</v>
      </c>
      <c r="AA5" s="186">
        <v>150</v>
      </c>
      <c r="AB5" s="186">
        <v>50</v>
      </c>
      <c r="AC5" s="184">
        <v>100</v>
      </c>
      <c r="AD5" s="186">
        <v>150</v>
      </c>
      <c r="AJ5" s="181" t="s">
        <v>135</v>
      </c>
      <c r="AK5" s="181" t="s">
        <v>137</v>
      </c>
      <c r="AL5" s="181">
        <v>1</v>
      </c>
      <c r="AM5" s="181" t="s">
        <v>140</v>
      </c>
    </row>
    <row r="6" spans="1:39" ht="12.75" hidden="1">
      <c r="A6" s="184">
        <v>0</v>
      </c>
      <c r="B6" s="185"/>
      <c r="C6" s="183"/>
      <c r="D6" s="185"/>
      <c r="F6" s="187"/>
      <c r="I6" s="187"/>
      <c r="L6" s="185"/>
      <c r="M6" s="183"/>
      <c r="N6" s="185"/>
      <c r="P6" s="187"/>
      <c r="S6" s="187"/>
      <c r="V6" s="185"/>
      <c r="W6" s="183"/>
      <c r="X6" s="185"/>
      <c r="Z6" s="187"/>
      <c r="AC6" s="187"/>
      <c r="AJ6" s="181" t="s">
        <v>141</v>
      </c>
      <c r="AM6" s="181" t="s">
        <v>129</v>
      </c>
    </row>
    <row r="7" spans="1:39" ht="12.75" hidden="1">
      <c r="A7" s="184">
        <v>1</v>
      </c>
      <c r="B7" s="185">
        <v>5</v>
      </c>
      <c r="C7" s="183">
        <v>6</v>
      </c>
      <c r="D7" s="185">
        <v>8</v>
      </c>
      <c r="E7" s="181">
        <v>4</v>
      </c>
      <c r="F7" s="187">
        <v>6</v>
      </c>
      <c r="G7" s="181">
        <v>7.5</v>
      </c>
      <c r="H7" s="181">
        <v>6</v>
      </c>
      <c r="I7" s="187">
        <v>8</v>
      </c>
      <c r="J7" s="181">
        <v>10</v>
      </c>
      <c r="L7" s="185">
        <v>10</v>
      </c>
      <c r="M7" s="183">
        <v>12</v>
      </c>
      <c r="N7" s="185">
        <v>17</v>
      </c>
      <c r="O7" s="181">
        <v>8</v>
      </c>
      <c r="P7" s="187">
        <v>14</v>
      </c>
      <c r="Q7" s="181">
        <v>17</v>
      </c>
      <c r="R7" s="181">
        <v>13</v>
      </c>
      <c r="S7" s="187">
        <v>18</v>
      </c>
      <c r="T7" s="181">
        <v>22</v>
      </c>
      <c r="V7" s="185">
        <v>25</v>
      </c>
      <c r="W7" s="183">
        <v>35</v>
      </c>
      <c r="X7" s="185">
        <v>42</v>
      </c>
      <c r="Y7" s="181">
        <v>31</v>
      </c>
      <c r="Z7" s="187">
        <v>40</v>
      </c>
      <c r="AA7" s="181">
        <v>48</v>
      </c>
      <c r="AB7" s="181">
        <v>29</v>
      </c>
      <c r="AC7" s="187">
        <v>40</v>
      </c>
      <c r="AD7" s="181">
        <v>48</v>
      </c>
      <c r="AJ7" s="181" t="s">
        <v>173</v>
      </c>
      <c r="AK7" s="181" t="s">
        <v>138</v>
      </c>
      <c r="AL7" s="181">
        <v>70</v>
      </c>
      <c r="AM7" s="181" t="s">
        <v>45</v>
      </c>
    </row>
    <row r="8" spans="1:39" ht="12.75" hidden="1">
      <c r="A8" s="184">
        <v>2</v>
      </c>
      <c r="B8" s="185">
        <v>7</v>
      </c>
      <c r="C8" s="183">
        <v>10</v>
      </c>
      <c r="D8" s="185">
        <v>12</v>
      </c>
      <c r="E8" s="181">
        <v>7</v>
      </c>
      <c r="F8" s="187">
        <v>10</v>
      </c>
      <c r="G8" s="181">
        <v>12</v>
      </c>
      <c r="H8" s="181">
        <v>10</v>
      </c>
      <c r="I8" s="187">
        <v>14</v>
      </c>
      <c r="J8" s="181">
        <v>17</v>
      </c>
      <c r="L8" s="185">
        <v>19</v>
      </c>
      <c r="M8" s="183">
        <v>26</v>
      </c>
      <c r="N8" s="185">
        <v>32</v>
      </c>
      <c r="O8" s="181">
        <v>20</v>
      </c>
      <c r="P8" s="187">
        <v>28</v>
      </c>
      <c r="Q8" s="181">
        <v>34</v>
      </c>
      <c r="R8" s="181">
        <v>25</v>
      </c>
      <c r="S8" s="187">
        <v>36</v>
      </c>
      <c r="T8" s="181">
        <v>45</v>
      </c>
      <c r="V8" s="185">
        <v>36</v>
      </c>
      <c r="W8" s="183">
        <v>50</v>
      </c>
      <c r="X8" s="185">
        <v>60</v>
      </c>
      <c r="Y8" s="181">
        <v>38</v>
      </c>
      <c r="Z8" s="187">
        <v>54</v>
      </c>
      <c r="AA8" s="181">
        <v>66</v>
      </c>
      <c r="AB8" s="181">
        <v>52</v>
      </c>
      <c r="AC8" s="187">
        <v>75</v>
      </c>
      <c r="AD8" s="181">
        <v>88</v>
      </c>
      <c r="AJ8" s="181" t="s">
        <v>174</v>
      </c>
      <c r="AK8" s="181" t="s">
        <v>138</v>
      </c>
      <c r="AL8" s="181">
        <v>120</v>
      </c>
      <c r="AM8" s="181" t="s">
        <v>46</v>
      </c>
    </row>
    <row r="9" spans="1:39" ht="12.75" hidden="1">
      <c r="A9" s="184">
        <v>3</v>
      </c>
      <c r="B9" s="185">
        <v>11</v>
      </c>
      <c r="C9" s="183">
        <v>15</v>
      </c>
      <c r="D9" s="185">
        <v>19</v>
      </c>
      <c r="E9" s="181">
        <v>13</v>
      </c>
      <c r="F9" s="187">
        <v>18</v>
      </c>
      <c r="G9" s="187">
        <v>22</v>
      </c>
      <c r="H9" s="181">
        <v>17</v>
      </c>
      <c r="I9" s="187">
        <v>24</v>
      </c>
      <c r="J9" s="181">
        <v>30</v>
      </c>
      <c r="L9" s="185">
        <v>36</v>
      </c>
      <c r="M9" s="183">
        <v>50</v>
      </c>
      <c r="N9" s="185">
        <v>60</v>
      </c>
      <c r="O9" s="181">
        <v>40</v>
      </c>
      <c r="P9" s="187">
        <v>56</v>
      </c>
      <c r="Q9" s="181">
        <v>66</v>
      </c>
      <c r="R9" s="181">
        <v>50</v>
      </c>
      <c r="S9" s="187">
        <v>70</v>
      </c>
      <c r="T9" s="181">
        <v>85</v>
      </c>
      <c r="V9" s="185">
        <v>52</v>
      </c>
      <c r="W9" s="183">
        <v>74</v>
      </c>
      <c r="X9" s="185">
        <v>90</v>
      </c>
      <c r="Y9" s="181">
        <v>56</v>
      </c>
      <c r="Z9" s="187">
        <v>80</v>
      </c>
      <c r="AA9" s="181">
        <v>92</v>
      </c>
      <c r="AB9" s="181">
        <v>85</v>
      </c>
      <c r="AC9" s="187">
        <v>120</v>
      </c>
      <c r="AD9" s="181">
        <v>150</v>
      </c>
      <c r="AM9" s="181" t="s">
        <v>47</v>
      </c>
    </row>
    <row r="10" spans="1:39" ht="12.75" hidden="1">
      <c r="A10" s="184">
        <v>4</v>
      </c>
      <c r="B10" s="185">
        <v>21</v>
      </c>
      <c r="C10" s="183">
        <v>30</v>
      </c>
      <c r="D10" s="185">
        <v>38</v>
      </c>
      <c r="E10" s="181">
        <v>23</v>
      </c>
      <c r="F10" s="187">
        <v>32</v>
      </c>
      <c r="G10" s="181">
        <v>40</v>
      </c>
      <c r="H10" s="181">
        <v>29</v>
      </c>
      <c r="I10" s="187">
        <v>40</v>
      </c>
      <c r="J10" s="181">
        <v>48</v>
      </c>
      <c r="L10" s="185">
        <v>50</v>
      </c>
      <c r="M10" s="183">
        <v>70</v>
      </c>
      <c r="N10" s="185">
        <v>80</v>
      </c>
      <c r="O10" s="181">
        <v>56</v>
      </c>
      <c r="P10" s="187">
        <v>80</v>
      </c>
      <c r="Q10" s="181">
        <v>95</v>
      </c>
      <c r="R10" s="181">
        <v>75</v>
      </c>
      <c r="S10" s="187">
        <v>105</v>
      </c>
      <c r="T10" s="181">
        <v>130</v>
      </c>
      <c r="V10" s="185">
        <v>60</v>
      </c>
      <c r="W10" s="183">
        <v>84</v>
      </c>
      <c r="X10" s="185">
        <v>100</v>
      </c>
      <c r="Y10" s="181">
        <v>80</v>
      </c>
      <c r="Z10" s="187">
        <v>110</v>
      </c>
      <c r="AA10" s="181">
        <v>140</v>
      </c>
      <c r="AB10" s="181">
        <v>110</v>
      </c>
      <c r="AC10" s="187">
        <v>155</v>
      </c>
      <c r="AD10" s="181">
        <v>190</v>
      </c>
      <c r="AJ10" s="181" t="s">
        <v>141</v>
      </c>
      <c r="AM10" s="181" t="s">
        <v>130</v>
      </c>
    </row>
    <row r="11" spans="1:39" ht="12.75" hidden="1">
      <c r="A11" s="184">
        <v>5</v>
      </c>
      <c r="B11" s="185">
        <v>26</v>
      </c>
      <c r="C11" s="183">
        <v>37</v>
      </c>
      <c r="D11" s="185">
        <v>45</v>
      </c>
      <c r="E11" s="181">
        <v>30</v>
      </c>
      <c r="F11" s="187">
        <v>42</v>
      </c>
      <c r="G11" s="181">
        <v>52</v>
      </c>
      <c r="H11" s="181">
        <v>36</v>
      </c>
      <c r="I11" s="187">
        <v>50</v>
      </c>
      <c r="J11" s="181">
        <v>62</v>
      </c>
      <c r="L11" s="185">
        <v>55</v>
      </c>
      <c r="M11" s="183">
        <v>78</v>
      </c>
      <c r="N11" s="185">
        <v>90</v>
      </c>
      <c r="O11" s="181">
        <v>75</v>
      </c>
      <c r="P11" s="187">
        <v>105</v>
      </c>
      <c r="Q11" s="181">
        <v>130</v>
      </c>
      <c r="R11" s="181">
        <v>90</v>
      </c>
      <c r="S11" s="187">
        <v>135</v>
      </c>
      <c r="T11" s="181">
        <v>170</v>
      </c>
      <c r="V11" s="185">
        <v>65</v>
      </c>
      <c r="W11" s="183">
        <v>90</v>
      </c>
      <c r="X11" s="185">
        <v>110</v>
      </c>
      <c r="Y11" s="181">
        <v>90</v>
      </c>
      <c r="Z11" s="187">
        <v>130</v>
      </c>
      <c r="AA11" s="181">
        <v>160</v>
      </c>
      <c r="AB11" s="181">
        <v>130</v>
      </c>
      <c r="AC11" s="187">
        <v>180</v>
      </c>
      <c r="AD11" s="181">
        <v>230</v>
      </c>
      <c r="AJ11" s="181" t="s">
        <v>141</v>
      </c>
      <c r="AM11" s="181" t="s">
        <v>131</v>
      </c>
    </row>
    <row r="12" spans="1:39" ht="12.75" hidden="1">
      <c r="A12" s="184">
        <v>6</v>
      </c>
      <c r="B12" s="185">
        <v>31</v>
      </c>
      <c r="C12" s="183">
        <v>44</v>
      </c>
      <c r="D12" s="185">
        <v>54</v>
      </c>
      <c r="E12" s="181">
        <v>40</v>
      </c>
      <c r="F12" s="187">
        <v>56</v>
      </c>
      <c r="G12" s="181">
        <v>68</v>
      </c>
      <c r="H12" s="181">
        <v>42</v>
      </c>
      <c r="I12" s="187">
        <v>60</v>
      </c>
      <c r="J12" s="181">
        <v>75</v>
      </c>
      <c r="L12" s="185">
        <v>60</v>
      </c>
      <c r="M12" s="183">
        <v>84</v>
      </c>
      <c r="N12" s="185">
        <v>100</v>
      </c>
      <c r="O12" s="181">
        <v>90</v>
      </c>
      <c r="P12" s="187">
        <v>125</v>
      </c>
      <c r="Q12" s="181">
        <v>150</v>
      </c>
      <c r="R12" s="181">
        <v>115</v>
      </c>
      <c r="S12" s="187">
        <v>160</v>
      </c>
      <c r="T12" s="181">
        <v>200</v>
      </c>
      <c r="V12" s="185">
        <v>66</v>
      </c>
      <c r="W12" s="183">
        <v>93</v>
      </c>
      <c r="X12" s="185">
        <v>113</v>
      </c>
      <c r="Y12" s="181">
        <v>100</v>
      </c>
      <c r="Z12" s="187">
        <v>140</v>
      </c>
      <c r="AA12" s="181">
        <v>170</v>
      </c>
      <c r="AB12" s="181">
        <v>150</v>
      </c>
      <c r="AC12" s="187">
        <v>210</v>
      </c>
      <c r="AD12" s="181">
        <v>260</v>
      </c>
      <c r="AJ12" s="181" t="s">
        <v>181</v>
      </c>
      <c r="AK12" s="181" t="s">
        <v>139</v>
      </c>
      <c r="AL12" s="181">
        <v>121</v>
      </c>
      <c r="AM12" s="181" t="s">
        <v>140</v>
      </c>
    </row>
    <row r="13" spans="1:30" ht="12.75" hidden="1">
      <c r="A13" s="184">
        <v>7</v>
      </c>
      <c r="B13" s="185">
        <v>35</v>
      </c>
      <c r="C13" s="183">
        <v>50</v>
      </c>
      <c r="D13" s="185">
        <v>62</v>
      </c>
      <c r="E13" s="181">
        <v>50</v>
      </c>
      <c r="F13" s="187">
        <v>70</v>
      </c>
      <c r="G13" s="181">
        <v>85</v>
      </c>
      <c r="H13" s="181">
        <v>50</v>
      </c>
      <c r="I13" s="187">
        <v>70</v>
      </c>
      <c r="J13" s="181">
        <v>85</v>
      </c>
      <c r="L13" s="185">
        <v>62</v>
      </c>
      <c r="M13" s="183">
        <v>86</v>
      </c>
      <c r="N13" s="185">
        <v>110</v>
      </c>
      <c r="O13" s="181">
        <v>104</v>
      </c>
      <c r="P13" s="187">
        <v>138</v>
      </c>
      <c r="Q13" s="181">
        <v>170</v>
      </c>
      <c r="R13" s="181">
        <v>135</v>
      </c>
      <c r="S13" s="187">
        <v>190</v>
      </c>
      <c r="T13" s="181">
        <v>240</v>
      </c>
      <c r="V13" s="185">
        <v>68</v>
      </c>
      <c r="W13" s="183">
        <v>96</v>
      </c>
      <c r="X13" s="185">
        <v>116</v>
      </c>
      <c r="Y13" s="181">
        <v>114</v>
      </c>
      <c r="Z13" s="187">
        <v>150</v>
      </c>
      <c r="AA13" s="181">
        <v>190</v>
      </c>
      <c r="AB13" s="181">
        <v>180</v>
      </c>
      <c r="AC13" s="187">
        <v>250</v>
      </c>
      <c r="AD13" s="181">
        <v>300</v>
      </c>
    </row>
    <row r="14" spans="1:39" ht="12.75" hidden="1">
      <c r="A14" s="184">
        <v>8</v>
      </c>
      <c r="B14" s="185">
        <v>42</v>
      </c>
      <c r="C14" s="183">
        <v>57</v>
      </c>
      <c r="D14" s="185">
        <v>70</v>
      </c>
      <c r="E14" s="181">
        <v>51</v>
      </c>
      <c r="F14" s="187">
        <v>78</v>
      </c>
      <c r="G14" s="181">
        <v>95</v>
      </c>
      <c r="H14" s="181">
        <v>58</v>
      </c>
      <c r="I14" s="187">
        <v>80</v>
      </c>
      <c r="J14" s="181">
        <v>100</v>
      </c>
      <c r="L14" s="185">
        <v>64</v>
      </c>
      <c r="M14" s="183">
        <v>92</v>
      </c>
      <c r="N14" s="185">
        <v>120</v>
      </c>
      <c r="O14" s="181">
        <v>105</v>
      </c>
      <c r="P14" s="187">
        <v>145</v>
      </c>
      <c r="Q14" s="181">
        <v>180</v>
      </c>
      <c r="R14" s="181">
        <v>150</v>
      </c>
      <c r="S14" s="187">
        <v>215</v>
      </c>
      <c r="T14" s="181">
        <v>280</v>
      </c>
      <c r="V14" s="185">
        <v>70</v>
      </c>
      <c r="W14" s="183">
        <v>100</v>
      </c>
      <c r="X14" s="185">
        <v>120</v>
      </c>
      <c r="Y14" s="181">
        <v>115</v>
      </c>
      <c r="Z14" s="187">
        <v>160</v>
      </c>
      <c r="AA14" s="181">
        <v>200</v>
      </c>
      <c r="AB14" s="181">
        <v>210</v>
      </c>
      <c r="AC14" s="187">
        <v>300</v>
      </c>
      <c r="AD14" s="181">
        <v>380</v>
      </c>
      <c r="AJ14" s="214" t="s">
        <v>171</v>
      </c>
      <c r="AK14" s="214"/>
      <c r="AL14" s="214"/>
      <c r="AM14" s="214"/>
    </row>
    <row r="15" spans="36:39" ht="12.75" hidden="1">
      <c r="AJ15" s="183" t="s">
        <v>132</v>
      </c>
      <c r="AK15" s="183" t="s">
        <v>136</v>
      </c>
      <c r="AL15" s="183" t="s">
        <v>133</v>
      </c>
      <c r="AM15" s="183" t="s">
        <v>134</v>
      </c>
    </row>
    <row r="16" spans="1:39" ht="12.75" hidden="1">
      <c r="A16" s="182" t="s">
        <v>143</v>
      </c>
      <c r="G16" s="187"/>
      <c r="AJ16" s="181" t="s">
        <v>135</v>
      </c>
      <c r="AK16" s="181" t="s">
        <v>137</v>
      </c>
      <c r="AL16" s="181">
        <v>1</v>
      </c>
      <c r="AM16" s="181" t="s">
        <v>140</v>
      </c>
    </row>
    <row r="17" spans="2:39" ht="12.75" hidden="1">
      <c r="B17" s="214" t="s">
        <v>45</v>
      </c>
      <c r="C17" s="214"/>
      <c r="D17" s="214"/>
      <c r="E17" s="214"/>
      <c r="F17" s="214"/>
      <c r="G17" s="214"/>
      <c r="H17" s="214"/>
      <c r="I17" s="214"/>
      <c r="J17" s="214"/>
      <c r="L17" s="214" t="s">
        <v>46</v>
      </c>
      <c r="M17" s="214"/>
      <c r="N17" s="214"/>
      <c r="O17" s="214"/>
      <c r="P17" s="214"/>
      <c r="Q17" s="214"/>
      <c r="R17" s="214"/>
      <c r="S17" s="214"/>
      <c r="T17" s="214"/>
      <c r="V17" s="214" t="s">
        <v>47</v>
      </c>
      <c r="W17" s="214"/>
      <c r="X17" s="214"/>
      <c r="Y17" s="214"/>
      <c r="Z17" s="214"/>
      <c r="AA17" s="214"/>
      <c r="AB17" s="214"/>
      <c r="AC17" s="214"/>
      <c r="AD17" s="214"/>
      <c r="AJ17" s="181" t="s">
        <v>141</v>
      </c>
      <c r="AM17" s="181" t="s">
        <v>129</v>
      </c>
    </row>
    <row r="18" spans="2:39" ht="12.75" hidden="1">
      <c r="B18" s="213" t="s">
        <v>83</v>
      </c>
      <c r="C18" s="213"/>
      <c r="D18" s="213"/>
      <c r="E18" s="213" t="s">
        <v>84</v>
      </c>
      <c r="F18" s="213"/>
      <c r="G18" s="213"/>
      <c r="H18" s="213" t="s">
        <v>85</v>
      </c>
      <c r="I18" s="213"/>
      <c r="J18" s="213"/>
      <c r="L18" s="213" t="s">
        <v>83</v>
      </c>
      <c r="M18" s="213"/>
      <c r="N18" s="213"/>
      <c r="O18" s="213" t="s">
        <v>84</v>
      </c>
      <c r="P18" s="213"/>
      <c r="Q18" s="213"/>
      <c r="R18" s="213" t="s">
        <v>85</v>
      </c>
      <c r="S18" s="213"/>
      <c r="T18" s="213"/>
      <c r="V18" s="213" t="s">
        <v>83</v>
      </c>
      <c r="W18" s="213"/>
      <c r="X18" s="213"/>
      <c r="Y18" s="213" t="s">
        <v>84</v>
      </c>
      <c r="Z18" s="213"/>
      <c r="AA18" s="213"/>
      <c r="AB18" s="213" t="s">
        <v>85</v>
      </c>
      <c r="AC18" s="213"/>
      <c r="AD18" s="213"/>
      <c r="AJ18" s="181" t="s">
        <v>175</v>
      </c>
      <c r="AK18" s="181" t="s">
        <v>138</v>
      </c>
      <c r="AL18" s="181">
        <v>100</v>
      </c>
      <c r="AM18" s="181" t="s">
        <v>45</v>
      </c>
    </row>
    <row r="19" spans="1:39" ht="14.25" hidden="1">
      <c r="A19" s="184" t="s">
        <v>82</v>
      </c>
      <c r="B19" s="185">
        <v>50</v>
      </c>
      <c r="C19" s="185">
        <v>100</v>
      </c>
      <c r="D19" s="185">
        <v>150</v>
      </c>
      <c r="E19" s="186">
        <v>50</v>
      </c>
      <c r="F19" s="186">
        <v>100</v>
      </c>
      <c r="G19" s="186">
        <v>150</v>
      </c>
      <c r="H19" s="186">
        <v>50</v>
      </c>
      <c r="I19" s="186">
        <v>100</v>
      </c>
      <c r="J19" s="186">
        <v>150</v>
      </c>
      <c r="L19" s="185">
        <v>50</v>
      </c>
      <c r="M19" s="185">
        <v>100</v>
      </c>
      <c r="N19" s="185">
        <v>150</v>
      </c>
      <c r="O19" s="186">
        <v>50</v>
      </c>
      <c r="P19" s="186">
        <v>100</v>
      </c>
      <c r="Q19" s="186">
        <v>150</v>
      </c>
      <c r="R19" s="186">
        <v>50</v>
      </c>
      <c r="S19" s="186">
        <v>100</v>
      </c>
      <c r="T19" s="186">
        <v>150</v>
      </c>
      <c r="V19" s="185">
        <v>50</v>
      </c>
      <c r="W19" s="185">
        <v>100</v>
      </c>
      <c r="X19" s="185">
        <v>150</v>
      </c>
      <c r="Y19" s="186">
        <v>50</v>
      </c>
      <c r="Z19" s="186">
        <v>100</v>
      </c>
      <c r="AA19" s="186">
        <v>150</v>
      </c>
      <c r="AB19" s="186">
        <v>50</v>
      </c>
      <c r="AC19" s="186">
        <v>100</v>
      </c>
      <c r="AD19" s="186">
        <v>150</v>
      </c>
      <c r="AE19" s="180" t="s">
        <v>127</v>
      </c>
      <c r="AJ19" s="181" t="s">
        <v>176</v>
      </c>
      <c r="AK19" s="181" t="s">
        <v>138</v>
      </c>
      <c r="AL19" s="181">
        <v>170</v>
      </c>
      <c r="AM19" s="181" t="s">
        <v>46</v>
      </c>
    </row>
    <row r="20" spans="1:39" ht="12.75" hidden="1">
      <c r="A20" s="184">
        <v>0</v>
      </c>
      <c r="B20" s="185"/>
      <c r="C20" s="185"/>
      <c r="D20" s="185"/>
      <c r="L20" s="185"/>
      <c r="M20" s="185"/>
      <c r="N20" s="185"/>
      <c r="V20" s="185"/>
      <c r="W20" s="185"/>
      <c r="X20" s="185"/>
      <c r="AF20" s="184">
        <v>1</v>
      </c>
      <c r="AG20" s="184">
        <v>2</v>
      </c>
      <c r="AH20" s="184" t="s">
        <v>101</v>
      </c>
      <c r="AJ20" s="181" t="s">
        <v>177</v>
      </c>
      <c r="AK20" s="181" t="s">
        <v>137</v>
      </c>
      <c r="AL20" s="181">
        <v>201</v>
      </c>
      <c r="AM20" s="181" t="s">
        <v>47</v>
      </c>
    </row>
    <row r="21" spans="1:39" ht="12.75" hidden="1">
      <c r="A21" s="184">
        <v>1</v>
      </c>
      <c r="B21" s="185">
        <v>5</v>
      </c>
      <c r="C21" s="185">
        <v>6</v>
      </c>
      <c r="D21" s="185">
        <v>8</v>
      </c>
      <c r="E21" s="181">
        <v>4</v>
      </c>
      <c r="F21" s="181">
        <v>6</v>
      </c>
      <c r="G21" s="181">
        <v>7.5</v>
      </c>
      <c r="H21" s="181">
        <v>6</v>
      </c>
      <c r="I21" s="181">
        <v>8</v>
      </c>
      <c r="J21" s="181">
        <v>10</v>
      </c>
      <c r="L21" s="185">
        <v>10</v>
      </c>
      <c r="M21" s="185">
        <v>14</v>
      </c>
      <c r="N21" s="185">
        <v>17</v>
      </c>
      <c r="O21" s="181">
        <v>8</v>
      </c>
      <c r="P21" s="181">
        <v>12</v>
      </c>
      <c r="Q21" s="181">
        <v>17</v>
      </c>
      <c r="R21" s="181">
        <v>13</v>
      </c>
      <c r="S21" s="181">
        <v>18</v>
      </c>
      <c r="T21" s="181">
        <v>22</v>
      </c>
      <c r="V21" s="185">
        <v>25</v>
      </c>
      <c r="W21" s="185">
        <v>36</v>
      </c>
      <c r="X21" s="185">
        <v>42</v>
      </c>
      <c r="Y21" s="181">
        <v>31</v>
      </c>
      <c r="Z21" s="181">
        <v>40</v>
      </c>
      <c r="AA21" s="181">
        <v>48</v>
      </c>
      <c r="AB21" s="181">
        <v>29</v>
      </c>
      <c r="AC21" s="181">
        <v>40</v>
      </c>
      <c r="AD21" s="181">
        <v>48</v>
      </c>
      <c r="AE21" s="187" t="s">
        <v>45</v>
      </c>
      <c r="AF21" s="184" t="s">
        <v>92</v>
      </c>
      <c r="AG21" s="184" t="s">
        <v>95</v>
      </c>
      <c r="AH21" s="184" t="s">
        <v>98</v>
      </c>
      <c r="AJ21" s="181" t="s">
        <v>141</v>
      </c>
      <c r="AM21" s="181" t="s">
        <v>130</v>
      </c>
    </row>
    <row r="22" spans="1:39" ht="12.75" hidden="1">
      <c r="A22" s="184">
        <v>2</v>
      </c>
      <c r="B22" s="183">
        <v>7</v>
      </c>
      <c r="C22" s="183">
        <v>10</v>
      </c>
      <c r="D22" s="183">
        <v>12</v>
      </c>
      <c r="E22" s="187">
        <v>7</v>
      </c>
      <c r="F22" s="187">
        <v>10</v>
      </c>
      <c r="G22" s="181">
        <v>12</v>
      </c>
      <c r="H22" s="181">
        <v>10</v>
      </c>
      <c r="I22" s="181">
        <v>14</v>
      </c>
      <c r="J22" s="181">
        <v>17</v>
      </c>
      <c r="L22" s="185">
        <v>19</v>
      </c>
      <c r="M22" s="185">
        <v>26</v>
      </c>
      <c r="N22" s="185">
        <v>32</v>
      </c>
      <c r="O22" s="181">
        <v>20</v>
      </c>
      <c r="P22" s="181">
        <v>28</v>
      </c>
      <c r="Q22" s="181">
        <v>34</v>
      </c>
      <c r="R22" s="181">
        <v>25</v>
      </c>
      <c r="S22" s="181">
        <v>36</v>
      </c>
      <c r="T22" s="181">
        <v>45</v>
      </c>
      <c r="V22" s="185">
        <v>36</v>
      </c>
      <c r="W22" s="185">
        <v>50</v>
      </c>
      <c r="X22" s="185">
        <v>60</v>
      </c>
      <c r="Y22" s="181">
        <v>38</v>
      </c>
      <c r="Z22" s="181">
        <v>56</v>
      </c>
      <c r="AA22" s="181">
        <v>66</v>
      </c>
      <c r="AB22" s="181">
        <v>52</v>
      </c>
      <c r="AC22" s="181">
        <v>75</v>
      </c>
      <c r="AD22" s="181">
        <v>88</v>
      </c>
      <c r="AE22" s="187" t="s">
        <v>45</v>
      </c>
      <c r="AF22" s="184" t="s">
        <v>93</v>
      </c>
      <c r="AG22" s="184" t="s">
        <v>96</v>
      </c>
      <c r="AH22" s="184" t="s">
        <v>99</v>
      </c>
      <c r="AJ22" s="181" t="s">
        <v>141</v>
      </c>
      <c r="AM22" s="181" t="s">
        <v>131</v>
      </c>
    </row>
    <row r="23" spans="1:39" ht="12.75" hidden="1">
      <c r="A23" s="184">
        <v>3</v>
      </c>
      <c r="B23" s="185">
        <v>11</v>
      </c>
      <c r="C23" s="185">
        <v>15</v>
      </c>
      <c r="D23" s="185">
        <v>19</v>
      </c>
      <c r="E23" s="181">
        <v>13</v>
      </c>
      <c r="F23" s="181">
        <v>18</v>
      </c>
      <c r="G23" s="187">
        <v>22</v>
      </c>
      <c r="H23" s="181">
        <v>17</v>
      </c>
      <c r="I23" s="181">
        <v>24</v>
      </c>
      <c r="J23" s="181">
        <v>30</v>
      </c>
      <c r="L23" s="185">
        <v>36</v>
      </c>
      <c r="M23" s="185">
        <v>52</v>
      </c>
      <c r="N23" s="185">
        <v>60</v>
      </c>
      <c r="O23" s="181">
        <v>40</v>
      </c>
      <c r="P23" s="181">
        <v>56</v>
      </c>
      <c r="Q23" s="181">
        <v>66</v>
      </c>
      <c r="R23" s="181">
        <v>50</v>
      </c>
      <c r="S23" s="181">
        <v>70</v>
      </c>
      <c r="T23" s="181">
        <v>85</v>
      </c>
      <c r="V23" s="185">
        <v>52</v>
      </c>
      <c r="W23" s="185">
        <v>77</v>
      </c>
      <c r="X23" s="185">
        <v>90</v>
      </c>
      <c r="Y23" s="181">
        <v>56</v>
      </c>
      <c r="Z23" s="181">
        <v>80</v>
      </c>
      <c r="AA23" s="181">
        <v>92</v>
      </c>
      <c r="AB23" s="181">
        <v>85</v>
      </c>
      <c r="AC23" s="181">
        <v>120</v>
      </c>
      <c r="AD23" s="181">
        <v>150</v>
      </c>
      <c r="AE23" s="187" t="s">
        <v>45</v>
      </c>
      <c r="AF23" s="184" t="s">
        <v>94</v>
      </c>
      <c r="AG23" s="184" t="s">
        <v>97</v>
      </c>
      <c r="AH23" s="184" t="s">
        <v>100</v>
      </c>
      <c r="AJ23" s="181" t="s">
        <v>182</v>
      </c>
      <c r="AK23" s="181" t="s">
        <v>139</v>
      </c>
      <c r="AL23" s="181">
        <v>201</v>
      </c>
      <c r="AM23" s="181" t="s">
        <v>140</v>
      </c>
    </row>
    <row r="24" spans="1:34" ht="12.75" hidden="1">
      <c r="A24" s="184">
        <v>4</v>
      </c>
      <c r="B24" s="185">
        <v>21</v>
      </c>
      <c r="C24" s="185">
        <v>30</v>
      </c>
      <c r="D24" s="185">
        <v>38</v>
      </c>
      <c r="E24" s="181">
        <v>23</v>
      </c>
      <c r="F24" s="181">
        <v>32</v>
      </c>
      <c r="G24" s="181">
        <v>40</v>
      </c>
      <c r="H24" s="181">
        <v>29</v>
      </c>
      <c r="I24" s="181">
        <v>40</v>
      </c>
      <c r="J24" s="181">
        <v>48</v>
      </c>
      <c r="L24" s="185">
        <v>50</v>
      </c>
      <c r="M24" s="185">
        <v>68</v>
      </c>
      <c r="N24" s="185">
        <v>80</v>
      </c>
      <c r="O24" s="181">
        <v>56</v>
      </c>
      <c r="P24" s="181">
        <v>80</v>
      </c>
      <c r="Q24" s="181">
        <v>95</v>
      </c>
      <c r="R24" s="181">
        <v>75</v>
      </c>
      <c r="S24" s="181">
        <v>110</v>
      </c>
      <c r="T24" s="181">
        <v>130</v>
      </c>
      <c r="V24" s="185">
        <v>60</v>
      </c>
      <c r="W24" s="185">
        <v>85</v>
      </c>
      <c r="X24" s="185">
        <v>100</v>
      </c>
      <c r="Y24" s="181">
        <v>80</v>
      </c>
      <c r="Z24" s="181">
        <v>110</v>
      </c>
      <c r="AA24" s="181">
        <v>140</v>
      </c>
      <c r="AB24" s="181">
        <v>110</v>
      </c>
      <c r="AC24" s="181">
        <v>155</v>
      </c>
      <c r="AD24" s="181">
        <v>190</v>
      </c>
      <c r="AE24" s="187" t="s">
        <v>46</v>
      </c>
      <c r="AF24" s="184" t="s">
        <v>102</v>
      </c>
      <c r="AG24" s="184" t="s">
        <v>108</v>
      </c>
      <c r="AH24" s="184" t="s">
        <v>109</v>
      </c>
    </row>
    <row r="25" spans="1:39" ht="12.75" hidden="1">
      <c r="A25" s="184">
        <v>5</v>
      </c>
      <c r="B25" s="185">
        <v>26</v>
      </c>
      <c r="C25" s="185">
        <v>38</v>
      </c>
      <c r="D25" s="185">
        <v>45</v>
      </c>
      <c r="E25" s="181">
        <v>30</v>
      </c>
      <c r="F25" s="181">
        <v>42</v>
      </c>
      <c r="G25" s="181">
        <v>52</v>
      </c>
      <c r="H25" s="181">
        <v>36</v>
      </c>
      <c r="I25" s="181">
        <v>50</v>
      </c>
      <c r="J25" s="181">
        <v>62</v>
      </c>
      <c r="L25" s="185">
        <v>55</v>
      </c>
      <c r="M25" s="185">
        <v>80</v>
      </c>
      <c r="N25" s="185">
        <v>90</v>
      </c>
      <c r="O25" s="181">
        <v>75</v>
      </c>
      <c r="P25" s="181">
        <v>110</v>
      </c>
      <c r="Q25" s="181">
        <v>130</v>
      </c>
      <c r="R25" s="181">
        <v>90</v>
      </c>
      <c r="S25" s="181">
        <v>140</v>
      </c>
      <c r="T25" s="181">
        <v>170</v>
      </c>
      <c r="V25" s="185">
        <v>65</v>
      </c>
      <c r="W25" s="185">
        <v>90</v>
      </c>
      <c r="X25" s="185">
        <v>110</v>
      </c>
      <c r="Y25" s="181">
        <v>90</v>
      </c>
      <c r="Z25" s="181">
        <v>130</v>
      </c>
      <c r="AA25" s="181">
        <v>160</v>
      </c>
      <c r="AB25" s="181">
        <v>130</v>
      </c>
      <c r="AC25" s="181">
        <v>180</v>
      </c>
      <c r="AD25" s="181">
        <v>230</v>
      </c>
      <c r="AE25" s="187" t="s">
        <v>46</v>
      </c>
      <c r="AF25" s="184" t="s">
        <v>103</v>
      </c>
      <c r="AG25" s="184" t="s">
        <v>110</v>
      </c>
      <c r="AH25" s="184" t="s">
        <v>112</v>
      </c>
      <c r="AJ25" s="214" t="s">
        <v>172</v>
      </c>
      <c r="AK25" s="214"/>
      <c r="AL25" s="214"/>
      <c r="AM25" s="214"/>
    </row>
    <row r="26" spans="1:39" ht="12.75" hidden="1">
      <c r="A26" s="184">
        <v>6</v>
      </c>
      <c r="B26" s="185">
        <v>31</v>
      </c>
      <c r="C26" s="185">
        <v>45</v>
      </c>
      <c r="D26" s="185">
        <v>54</v>
      </c>
      <c r="E26" s="181">
        <v>40</v>
      </c>
      <c r="F26" s="181">
        <v>56</v>
      </c>
      <c r="G26" s="181">
        <v>68</v>
      </c>
      <c r="H26" s="181">
        <v>42</v>
      </c>
      <c r="I26" s="181">
        <v>60</v>
      </c>
      <c r="J26" s="181">
        <v>75</v>
      </c>
      <c r="L26" s="185">
        <v>60</v>
      </c>
      <c r="M26" s="185">
        <v>83</v>
      </c>
      <c r="N26" s="185">
        <v>100</v>
      </c>
      <c r="O26" s="181">
        <v>90</v>
      </c>
      <c r="P26" s="181">
        <v>130</v>
      </c>
      <c r="Q26" s="181">
        <v>150</v>
      </c>
      <c r="R26" s="181">
        <v>115</v>
      </c>
      <c r="S26" s="181">
        <v>160</v>
      </c>
      <c r="T26" s="181">
        <v>200</v>
      </c>
      <c r="V26" s="185">
        <v>66</v>
      </c>
      <c r="W26" s="185">
        <v>93</v>
      </c>
      <c r="X26" s="185">
        <v>113</v>
      </c>
      <c r="Y26" s="181">
        <v>100</v>
      </c>
      <c r="Z26" s="181">
        <v>140</v>
      </c>
      <c r="AA26" s="181">
        <v>170</v>
      </c>
      <c r="AB26" s="181">
        <v>150</v>
      </c>
      <c r="AC26" s="181">
        <v>210</v>
      </c>
      <c r="AD26" s="181">
        <v>260</v>
      </c>
      <c r="AE26" s="187" t="s">
        <v>46</v>
      </c>
      <c r="AF26" s="184" t="s">
        <v>104</v>
      </c>
      <c r="AG26" s="184" t="s">
        <v>111</v>
      </c>
      <c r="AH26" s="184" t="s">
        <v>113</v>
      </c>
      <c r="AJ26" s="183" t="s">
        <v>132</v>
      </c>
      <c r="AK26" s="183" t="s">
        <v>136</v>
      </c>
      <c r="AL26" s="183" t="s">
        <v>133</v>
      </c>
      <c r="AM26" s="183" t="s">
        <v>134</v>
      </c>
    </row>
    <row r="27" spans="1:39" ht="12.75" hidden="1">
      <c r="A27" s="184">
        <v>7</v>
      </c>
      <c r="B27" s="185">
        <v>35</v>
      </c>
      <c r="C27" s="185">
        <v>50</v>
      </c>
      <c r="D27" s="185">
        <v>62</v>
      </c>
      <c r="E27" s="181">
        <v>50</v>
      </c>
      <c r="F27" s="181">
        <v>70</v>
      </c>
      <c r="G27" s="181">
        <v>85</v>
      </c>
      <c r="H27" s="181">
        <v>50</v>
      </c>
      <c r="I27" s="181">
        <v>70</v>
      </c>
      <c r="J27" s="181">
        <v>85</v>
      </c>
      <c r="L27" s="185">
        <v>62</v>
      </c>
      <c r="M27" s="185">
        <v>86</v>
      </c>
      <c r="N27" s="185">
        <v>110</v>
      </c>
      <c r="O27" s="181">
        <v>104</v>
      </c>
      <c r="P27" s="181">
        <v>140</v>
      </c>
      <c r="Q27" s="181">
        <v>170</v>
      </c>
      <c r="R27" s="181">
        <v>135</v>
      </c>
      <c r="S27" s="181">
        <v>200</v>
      </c>
      <c r="T27" s="181">
        <v>240</v>
      </c>
      <c r="V27" s="185">
        <v>68</v>
      </c>
      <c r="W27" s="185">
        <v>96</v>
      </c>
      <c r="X27" s="185">
        <v>116</v>
      </c>
      <c r="Y27" s="181">
        <v>114</v>
      </c>
      <c r="Z27" s="181">
        <v>150</v>
      </c>
      <c r="AA27" s="181">
        <v>190</v>
      </c>
      <c r="AB27" s="181">
        <v>180</v>
      </c>
      <c r="AC27" s="181">
        <v>250</v>
      </c>
      <c r="AD27" s="181">
        <v>300</v>
      </c>
      <c r="AE27" s="187" t="s">
        <v>47</v>
      </c>
      <c r="AF27" s="184" t="s">
        <v>105</v>
      </c>
      <c r="AG27" s="184" t="s">
        <v>114</v>
      </c>
      <c r="AH27" s="184" t="s">
        <v>117</v>
      </c>
      <c r="AJ27" s="181" t="s">
        <v>135</v>
      </c>
      <c r="AK27" s="181" t="s">
        <v>137</v>
      </c>
      <c r="AL27" s="181">
        <v>1</v>
      </c>
      <c r="AM27" s="181" t="s">
        <v>140</v>
      </c>
    </row>
    <row r="28" spans="1:39" ht="12.75" hidden="1">
      <c r="A28" s="184">
        <v>8</v>
      </c>
      <c r="B28" s="185">
        <v>42</v>
      </c>
      <c r="C28" s="185">
        <v>58</v>
      </c>
      <c r="D28" s="185">
        <v>70</v>
      </c>
      <c r="E28" s="181">
        <v>51</v>
      </c>
      <c r="F28" s="181">
        <v>80</v>
      </c>
      <c r="G28" s="181">
        <v>95</v>
      </c>
      <c r="H28" s="181">
        <v>58</v>
      </c>
      <c r="I28" s="181">
        <v>80</v>
      </c>
      <c r="J28" s="181">
        <v>100</v>
      </c>
      <c r="L28" s="185">
        <v>64</v>
      </c>
      <c r="M28" s="185">
        <v>90</v>
      </c>
      <c r="N28" s="185">
        <v>120</v>
      </c>
      <c r="O28" s="181">
        <v>105</v>
      </c>
      <c r="P28" s="181">
        <v>150</v>
      </c>
      <c r="Q28" s="181">
        <v>180</v>
      </c>
      <c r="R28" s="181">
        <v>150</v>
      </c>
      <c r="S28" s="181">
        <v>210</v>
      </c>
      <c r="T28" s="181">
        <v>280</v>
      </c>
      <c r="V28" s="185">
        <v>70</v>
      </c>
      <c r="W28" s="185">
        <v>100</v>
      </c>
      <c r="X28" s="185">
        <v>120</v>
      </c>
      <c r="Y28" s="181">
        <v>115</v>
      </c>
      <c r="Z28" s="181">
        <v>160</v>
      </c>
      <c r="AA28" s="181">
        <v>200</v>
      </c>
      <c r="AB28" s="181">
        <v>210</v>
      </c>
      <c r="AC28" s="181">
        <v>300</v>
      </c>
      <c r="AD28" s="181">
        <v>380</v>
      </c>
      <c r="AE28" s="187" t="s">
        <v>47</v>
      </c>
      <c r="AF28" s="184" t="s">
        <v>106</v>
      </c>
      <c r="AG28" s="184" t="s">
        <v>115</v>
      </c>
      <c r="AH28" s="184" t="s">
        <v>118</v>
      </c>
      <c r="AJ28" s="181" t="s">
        <v>141</v>
      </c>
      <c r="AM28" s="181" t="s">
        <v>129</v>
      </c>
    </row>
    <row r="29" spans="31:39" ht="12.75" hidden="1">
      <c r="AE29" s="187" t="s">
        <v>47</v>
      </c>
      <c r="AF29" s="184" t="s">
        <v>107</v>
      </c>
      <c r="AG29" s="184" t="s">
        <v>116</v>
      </c>
      <c r="AH29" s="184" t="s">
        <v>119</v>
      </c>
      <c r="AJ29" s="181" t="s">
        <v>175</v>
      </c>
      <c r="AK29" s="181" t="s">
        <v>138</v>
      </c>
      <c r="AL29" s="181">
        <v>100</v>
      </c>
      <c r="AM29" s="181" t="s">
        <v>45</v>
      </c>
    </row>
    <row r="30" spans="36:39" ht="12.75" hidden="1">
      <c r="AJ30" s="181" t="s">
        <v>178</v>
      </c>
      <c r="AK30" s="181" t="s">
        <v>138</v>
      </c>
      <c r="AL30" s="181">
        <v>260</v>
      </c>
      <c r="AM30" s="181" t="s">
        <v>46</v>
      </c>
    </row>
    <row r="31" spans="36:39" ht="12.75" hidden="1">
      <c r="AJ31" s="181" t="s">
        <v>179</v>
      </c>
      <c r="AK31" s="181" t="s">
        <v>137</v>
      </c>
      <c r="AL31" s="181">
        <v>391</v>
      </c>
      <c r="AM31" s="181" t="s">
        <v>47</v>
      </c>
    </row>
    <row r="32" spans="36:39" ht="12.75" hidden="1">
      <c r="AJ32" s="181" t="s">
        <v>141</v>
      </c>
      <c r="AM32" s="181" t="s">
        <v>130</v>
      </c>
    </row>
    <row r="33" spans="32:39" ht="12.75" hidden="1">
      <c r="AF33" s="184">
        <v>1</v>
      </c>
      <c r="AG33" s="184" t="s">
        <v>120</v>
      </c>
      <c r="AH33" s="184">
        <v>2</v>
      </c>
      <c r="AJ33" s="181" t="s">
        <v>141</v>
      </c>
      <c r="AM33" s="181" t="s">
        <v>131</v>
      </c>
    </row>
    <row r="34" spans="31:39" ht="12.75" hidden="1">
      <c r="AE34" s="187" t="s">
        <v>45</v>
      </c>
      <c r="AF34" s="184" t="s">
        <v>92</v>
      </c>
      <c r="AG34" s="184" t="s">
        <v>121</v>
      </c>
      <c r="AH34" s="184" t="s">
        <v>95</v>
      </c>
      <c r="AJ34" s="181" t="s">
        <v>183</v>
      </c>
      <c r="AK34" s="181" t="s">
        <v>139</v>
      </c>
      <c r="AL34" s="181">
        <v>391</v>
      </c>
      <c r="AM34" s="181" t="s">
        <v>140</v>
      </c>
    </row>
    <row r="35" spans="31:34" ht="12.75" hidden="1">
      <c r="AE35" s="187" t="s">
        <v>45</v>
      </c>
      <c r="AF35" s="184" t="s">
        <v>93</v>
      </c>
      <c r="AG35" s="184" t="s">
        <v>121</v>
      </c>
      <c r="AH35" s="184" t="s">
        <v>96</v>
      </c>
    </row>
    <row r="36" spans="31:34" ht="12.75" hidden="1">
      <c r="AE36" s="187" t="s">
        <v>45</v>
      </c>
      <c r="AF36" s="184" t="s">
        <v>94</v>
      </c>
      <c r="AG36" s="184" t="s">
        <v>121</v>
      </c>
      <c r="AH36" s="184" t="s">
        <v>97</v>
      </c>
    </row>
    <row r="37" spans="31:34" ht="12.75" hidden="1">
      <c r="AE37" s="187" t="s">
        <v>46</v>
      </c>
      <c r="AF37" s="184" t="s">
        <v>102</v>
      </c>
      <c r="AG37" s="184" t="s">
        <v>121</v>
      </c>
      <c r="AH37" s="184" t="s">
        <v>108</v>
      </c>
    </row>
    <row r="38" spans="31:36" ht="12.75" hidden="1">
      <c r="AE38" s="187" t="s">
        <v>46</v>
      </c>
      <c r="AF38" s="184" t="s">
        <v>103</v>
      </c>
      <c r="AG38" s="184" t="s">
        <v>121</v>
      </c>
      <c r="AH38" s="184" t="s">
        <v>110</v>
      </c>
      <c r="AJ38" s="188" t="s">
        <v>180</v>
      </c>
    </row>
    <row r="39" spans="31:36" ht="12.75" hidden="1">
      <c r="AE39" s="187" t="s">
        <v>46</v>
      </c>
      <c r="AF39" s="184" t="s">
        <v>104</v>
      </c>
      <c r="AG39" s="184" t="s">
        <v>121</v>
      </c>
      <c r="AH39" s="184" t="s">
        <v>111</v>
      </c>
      <c r="AJ39" s="187" t="s">
        <v>45</v>
      </c>
    </row>
    <row r="40" spans="31:36" ht="12.75" hidden="1">
      <c r="AE40" s="187" t="s">
        <v>47</v>
      </c>
      <c r="AF40" s="184" t="s">
        <v>105</v>
      </c>
      <c r="AG40" s="184" t="s">
        <v>121</v>
      </c>
      <c r="AH40" s="184" t="s">
        <v>114</v>
      </c>
      <c r="AJ40" s="187" t="s">
        <v>46</v>
      </c>
    </row>
    <row r="41" spans="31:36" ht="12.75" hidden="1">
      <c r="AE41" s="187" t="s">
        <v>47</v>
      </c>
      <c r="AF41" s="184" t="s">
        <v>106</v>
      </c>
      <c r="AG41" s="184" t="s">
        <v>121</v>
      </c>
      <c r="AH41" s="184" t="s">
        <v>115</v>
      </c>
      <c r="AJ41" s="187" t="s">
        <v>47</v>
      </c>
    </row>
    <row r="42" spans="31:34" ht="12.75" hidden="1">
      <c r="AE42" s="187" t="s">
        <v>47</v>
      </c>
      <c r="AF42" s="184" t="s">
        <v>107</v>
      </c>
      <c r="AG42" s="184" t="s">
        <v>121</v>
      </c>
      <c r="AH42" s="184" t="s">
        <v>116</v>
      </c>
    </row>
    <row r="43" ht="12.75" hidden="1"/>
    <row r="44" spans="32:36" ht="12.75" hidden="1">
      <c r="AF44" s="184">
        <v>1</v>
      </c>
      <c r="AG44" s="184" t="s">
        <v>120</v>
      </c>
      <c r="AH44" s="184" t="s">
        <v>101</v>
      </c>
      <c r="AJ44" s="187"/>
    </row>
    <row r="45" spans="31:34" ht="12.75" hidden="1">
      <c r="AE45" s="187" t="s">
        <v>45</v>
      </c>
      <c r="AF45" s="184" t="s">
        <v>92</v>
      </c>
      <c r="AG45" s="184" t="s">
        <v>121</v>
      </c>
      <c r="AH45" s="184" t="s">
        <v>98</v>
      </c>
    </row>
    <row r="46" spans="31:36" ht="12.75" hidden="1">
      <c r="AE46" s="187" t="s">
        <v>45</v>
      </c>
      <c r="AF46" s="184" t="s">
        <v>93</v>
      </c>
      <c r="AG46" s="184" t="s">
        <v>121</v>
      </c>
      <c r="AH46" s="184" t="s">
        <v>99</v>
      </c>
      <c r="AJ46" s="187"/>
    </row>
    <row r="47" spans="31:36" ht="12.75" hidden="1">
      <c r="AE47" s="187" t="s">
        <v>45</v>
      </c>
      <c r="AF47" s="184" t="s">
        <v>94</v>
      </c>
      <c r="AG47" s="184" t="s">
        <v>121</v>
      </c>
      <c r="AH47" s="184" t="s">
        <v>100</v>
      </c>
      <c r="AJ47" s="187"/>
    </row>
    <row r="48" spans="31:34" ht="12.75" hidden="1">
      <c r="AE48" s="187" t="s">
        <v>46</v>
      </c>
      <c r="AF48" s="184" t="s">
        <v>102</v>
      </c>
      <c r="AG48" s="184" t="s">
        <v>121</v>
      </c>
      <c r="AH48" s="184" t="s">
        <v>109</v>
      </c>
    </row>
    <row r="49" spans="31:34" ht="12.75" hidden="1">
      <c r="AE49" s="187" t="s">
        <v>46</v>
      </c>
      <c r="AF49" s="184" t="s">
        <v>103</v>
      </c>
      <c r="AG49" s="184" t="s">
        <v>121</v>
      </c>
      <c r="AH49" s="184" t="s">
        <v>112</v>
      </c>
    </row>
    <row r="50" spans="31:34" ht="12.75" hidden="1">
      <c r="AE50" s="187" t="s">
        <v>46</v>
      </c>
      <c r="AF50" s="184" t="s">
        <v>104</v>
      </c>
      <c r="AG50" s="184" t="s">
        <v>121</v>
      </c>
      <c r="AH50" s="184" t="s">
        <v>113</v>
      </c>
    </row>
    <row r="51" spans="31:34" ht="12.75" hidden="1">
      <c r="AE51" s="187" t="s">
        <v>47</v>
      </c>
      <c r="AF51" s="184" t="s">
        <v>105</v>
      </c>
      <c r="AG51" s="184" t="s">
        <v>121</v>
      </c>
      <c r="AH51" s="184" t="s">
        <v>117</v>
      </c>
    </row>
    <row r="52" spans="31:34" ht="12.75" hidden="1">
      <c r="AE52" s="187" t="s">
        <v>47</v>
      </c>
      <c r="AF52" s="184" t="s">
        <v>106</v>
      </c>
      <c r="AG52" s="184" t="s">
        <v>121</v>
      </c>
      <c r="AH52" s="184" t="s">
        <v>118</v>
      </c>
    </row>
    <row r="53" spans="31:34" ht="12.75" hidden="1">
      <c r="AE53" s="187" t="s">
        <v>47</v>
      </c>
      <c r="AF53" s="184" t="s">
        <v>107</v>
      </c>
      <c r="AG53" s="184" t="s">
        <v>121</v>
      </c>
      <c r="AH53" s="184" t="s">
        <v>119</v>
      </c>
    </row>
    <row r="54" ht="12.75" hidden="1"/>
    <row r="55" spans="32:34" ht="12.75" hidden="1">
      <c r="AF55" s="184">
        <v>2</v>
      </c>
      <c r="AG55" s="184" t="s">
        <v>120</v>
      </c>
      <c r="AH55" s="184">
        <v>1</v>
      </c>
    </row>
    <row r="56" spans="31:34" ht="12.75" hidden="1">
      <c r="AE56" s="187" t="s">
        <v>45</v>
      </c>
      <c r="AF56" s="184" t="s">
        <v>95</v>
      </c>
      <c r="AG56" s="184" t="s">
        <v>121</v>
      </c>
      <c r="AH56" s="184" t="s">
        <v>92</v>
      </c>
    </row>
    <row r="57" spans="31:34" ht="12.75" hidden="1">
      <c r="AE57" s="187" t="s">
        <v>45</v>
      </c>
      <c r="AF57" s="184" t="s">
        <v>96</v>
      </c>
      <c r="AG57" s="184" t="s">
        <v>121</v>
      </c>
      <c r="AH57" s="184" t="s">
        <v>93</v>
      </c>
    </row>
    <row r="58" spans="31:34" ht="12.75" hidden="1">
      <c r="AE58" s="187" t="s">
        <v>45</v>
      </c>
      <c r="AF58" s="184" t="s">
        <v>97</v>
      </c>
      <c r="AG58" s="184" t="s">
        <v>121</v>
      </c>
      <c r="AH58" s="184" t="s">
        <v>94</v>
      </c>
    </row>
    <row r="59" spans="31:34" ht="12.75" hidden="1">
      <c r="AE59" s="187" t="s">
        <v>46</v>
      </c>
      <c r="AF59" s="184" t="s">
        <v>108</v>
      </c>
      <c r="AG59" s="184" t="s">
        <v>121</v>
      </c>
      <c r="AH59" s="184" t="s">
        <v>102</v>
      </c>
    </row>
    <row r="60" spans="31:34" ht="12.75" hidden="1">
      <c r="AE60" s="187" t="s">
        <v>46</v>
      </c>
      <c r="AF60" s="184" t="s">
        <v>110</v>
      </c>
      <c r="AG60" s="184" t="s">
        <v>121</v>
      </c>
      <c r="AH60" s="184" t="s">
        <v>103</v>
      </c>
    </row>
    <row r="61" spans="31:34" ht="12.75" hidden="1">
      <c r="AE61" s="187" t="s">
        <v>46</v>
      </c>
      <c r="AF61" s="184" t="s">
        <v>111</v>
      </c>
      <c r="AG61" s="184" t="s">
        <v>121</v>
      </c>
      <c r="AH61" s="184" t="s">
        <v>104</v>
      </c>
    </row>
    <row r="62" spans="31:34" ht="12.75" hidden="1">
      <c r="AE62" s="187" t="s">
        <v>47</v>
      </c>
      <c r="AF62" s="184" t="s">
        <v>114</v>
      </c>
      <c r="AG62" s="184" t="s">
        <v>121</v>
      </c>
      <c r="AH62" s="184" t="s">
        <v>105</v>
      </c>
    </row>
    <row r="63" spans="31:34" ht="12.75" hidden="1">
      <c r="AE63" s="187" t="s">
        <v>47</v>
      </c>
      <c r="AF63" s="184" t="s">
        <v>115</v>
      </c>
      <c r="AG63" s="184" t="s">
        <v>121</v>
      </c>
      <c r="AH63" s="184" t="s">
        <v>106</v>
      </c>
    </row>
    <row r="64" spans="31:34" ht="12.75" hidden="1">
      <c r="AE64" s="187" t="s">
        <v>47</v>
      </c>
      <c r="AF64" s="184" t="s">
        <v>116</v>
      </c>
      <c r="AG64" s="184" t="s">
        <v>121</v>
      </c>
      <c r="AH64" s="184" t="s">
        <v>107</v>
      </c>
    </row>
    <row r="65" ht="12.75" hidden="1"/>
    <row r="66" spans="32:34" ht="12.75" hidden="1">
      <c r="AF66" s="184">
        <v>2</v>
      </c>
      <c r="AG66" s="184" t="s">
        <v>120</v>
      </c>
      <c r="AH66" s="184" t="s">
        <v>101</v>
      </c>
    </row>
    <row r="67" spans="31:34" ht="12.75" hidden="1">
      <c r="AE67" s="187" t="s">
        <v>45</v>
      </c>
      <c r="AF67" s="184" t="s">
        <v>95</v>
      </c>
      <c r="AG67" s="184" t="s">
        <v>121</v>
      </c>
      <c r="AH67" s="184" t="s">
        <v>98</v>
      </c>
    </row>
    <row r="68" spans="31:34" ht="12.75" hidden="1">
      <c r="AE68" s="187" t="s">
        <v>45</v>
      </c>
      <c r="AF68" s="184" t="s">
        <v>96</v>
      </c>
      <c r="AG68" s="184" t="s">
        <v>121</v>
      </c>
      <c r="AH68" s="184" t="s">
        <v>99</v>
      </c>
    </row>
    <row r="69" spans="31:34" ht="12.75" hidden="1">
      <c r="AE69" s="187" t="s">
        <v>45</v>
      </c>
      <c r="AF69" s="184" t="s">
        <v>97</v>
      </c>
      <c r="AG69" s="184" t="s">
        <v>121</v>
      </c>
      <c r="AH69" s="184" t="s">
        <v>100</v>
      </c>
    </row>
    <row r="70" spans="31:34" ht="12.75" hidden="1">
      <c r="AE70" s="187" t="s">
        <v>46</v>
      </c>
      <c r="AF70" s="184" t="s">
        <v>108</v>
      </c>
      <c r="AG70" s="184" t="s">
        <v>121</v>
      </c>
      <c r="AH70" s="184" t="s">
        <v>109</v>
      </c>
    </row>
    <row r="71" spans="31:34" ht="12.75" hidden="1">
      <c r="AE71" s="187" t="s">
        <v>46</v>
      </c>
      <c r="AF71" s="184" t="s">
        <v>110</v>
      </c>
      <c r="AG71" s="184" t="s">
        <v>121</v>
      </c>
      <c r="AH71" s="184" t="s">
        <v>112</v>
      </c>
    </row>
    <row r="72" spans="31:34" ht="12.75" hidden="1">
      <c r="AE72" s="187" t="s">
        <v>46</v>
      </c>
      <c r="AF72" s="184" t="s">
        <v>111</v>
      </c>
      <c r="AG72" s="184" t="s">
        <v>121</v>
      </c>
      <c r="AH72" s="184" t="s">
        <v>113</v>
      </c>
    </row>
    <row r="73" spans="31:34" ht="12.75" hidden="1">
      <c r="AE73" s="187" t="s">
        <v>47</v>
      </c>
      <c r="AF73" s="184" t="s">
        <v>114</v>
      </c>
      <c r="AG73" s="184" t="s">
        <v>121</v>
      </c>
      <c r="AH73" s="184" t="s">
        <v>117</v>
      </c>
    </row>
    <row r="74" spans="31:34" ht="12.75" hidden="1">
      <c r="AE74" s="187" t="s">
        <v>47</v>
      </c>
      <c r="AF74" s="184" t="s">
        <v>115</v>
      </c>
      <c r="AG74" s="184" t="s">
        <v>121</v>
      </c>
      <c r="AH74" s="184" t="s">
        <v>118</v>
      </c>
    </row>
    <row r="75" spans="31:34" ht="12.75" hidden="1">
      <c r="AE75" s="187" t="s">
        <v>47</v>
      </c>
      <c r="AF75" s="184" t="s">
        <v>116</v>
      </c>
      <c r="AG75" s="184" t="s">
        <v>121</v>
      </c>
      <c r="AH75" s="184" t="s">
        <v>119</v>
      </c>
    </row>
    <row r="76" ht="12.75" hidden="1"/>
    <row r="77" spans="32:34" ht="12.75" hidden="1">
      <c r="AF77" s="184" t="s">
        <v>101</v>
      </c>
      <c r="AG77" s="184" t="s">
        <v>120</v>
      </c>
      <c r="AH77" s="184">
        <v>1</v>
      </c>
    </row>
    <row r="78" spans="31:34" ht="12.75" hidden="1">
      <c r="AE78" s="187" t="s">
        <v>45</v>
      </c>
      <c r="AF78" s="184" t="s">
        <v>98</v>
      </c>
      <c r="AG78" s="184" t="s">
        <v>121</v>
      </c>
      <c r="AH78" s="184" t="s">
        <v>92</v>
      </c>
    </row>
    <row r="79" spans="31:34" ht="12.75" hidden="1">
      <c r="AE79" s="187" t="s">
        <v>45</v>
      </c>
      <c r="AF79" s="184" t="s">
        <v>99</v>
      </c>
      <c r="AG79" s="184" t="s">
        <v>121</v>
      </c>
      <c r="AH79" s="184" t="s">
        <v>93</v>
      </c>
    </row>
    <row r="80" spans="31:34" ht="12.75" hidden="1">
      <c r="AE80" s="187" t="s">
        <v>45</v>
      </c>
      <c r="AF80" s="184" t="s">
        <v>100</v>
      </c>
      <c r="AG80" s="184" t="s">
        <v>121</v>
      </c>
      <c r="AH80" s="184" t="s">
        <v>94</v>
      </c>
    </row>
    <row r="81" spans="31:34" ht="12.75" hidden="1">
      <c r="AE81" s="187" t="s">
        <v>46</v>
      </c>
      <c r="AF81" s="184" t="s">
        <v>109</v>
      </c>
      <c r="AG81" s="184" t="s">
        <v>121</v>
      </c>
      <c r="AH81" s="184" t="s">
        <v>102</v>
      </c>
    </row>
    <row r="82" spans="31:34" ht="12.75" hidden="1">
      <c r="AE82" s="187" t="s">
        <v>46</v>
      </c>
      <c r="AF82" s="184" t="s">
        <v>112</v>
      </c>
      <c r="AG82" s="184" t="s">
        <v>121</v>
      </c>
      <c r="AH82" s="184" t="s">
        <v>103</v>
      </c>
    </row>
    <row r="83" spans="31:34" ht="12.75" hidden="1">
      <c r="AE83" s="187" t="s">
        <v>46</v>
      </c>
      <c r="AF83" s="184" t="s">
        <v>113</v>
      </c>
      <c r="AG83" s="184" t="s">
        <v>121</v>
      </c>
      <c r="AH83" s="184" t="s">
        <v>104</v>
      </c>
    </row>
    <row r="84" spans="31:34" ht="12.75" hidden="1">
      <c r="AE84" s="187" t="s">
        <v>47</v>
      </c>
      <c r="AF84" s="184" t="s">
        <v>117</v>
      </c>
      <c r="AG84" s="184" t="s">
        <v>121</v>
      </c>
      <c r="AH84" s="184" t="s">
        <v>105</v>
      </c>
    </row>
    <row r="85" spans="31:34" ht="12.75" hidden="1">
      <c r="AE85" s="187" t="s">
        <v>47</v>
      </c>
      <c r="AF85" s="184" t="s">
        <v>118</v>
      </c>
      <c r="AG85" s="184" t="s">
        <v>121</v>
      </c>
      <c r="AH85" s="184" t="s">
        <v>106</v>
      </c>
    </row>
    <row r="86" spans="31:34" ht="12.75" hidden="1">
      <c r="AE86" s="187" t="s">
        <v>47</v>
      </c>
      <c r="AF86" s="184" t="s">
        <v>119</v>
      </c>
      <c r="AG86" s="184" t="s">
        <v>121</v>
      </c>
      <c r="AH86" s="184" t="s">
        <v>107</v>
      </c>
    </row>
    <row r="87" ht="12.75" hidden="1"/>
    <row r="88" spans="32:34" ht="12.75" hidden="1">
      <c r="AF88" s="184" t="s">
        <v>101</v>
      </c>
      <c r="AG88" s="184" t="s">
        <v>120</v>
      </c>
      <c r="AH88" s="184">
        <v>2</v>
      </c>
    </row>
    <row r="89" spans="31:34" ht="12.75" hidden="1">
      <c r="AE89" s="187" t="s">
        <v>45</v>
      </c>
      <c r="AF89" s="184" t="s">
        <v>98</v>
      </c>
      <c r="AG89" s="184" t="s">
        <v>121</v>
      </c>
      <c r="AH89" s="184" t="s">
        <v>95</v>
      </c>
    </row>
    <row r="90" spans="31:34" ht="12.75" hidden="1">
      <c r="AE90" s="187" t="s">
        <v>45</v>
      </c>
      <c r="AF90" s="184" t="s">
        <v>99</v>
      </c>
      <c r="AG90" s="184" t="s">
        <v>121</v>
      </c>
      <c r="AH90" s="184" t="s">
        <v>96</v>
      </c>
    </row>
    <row r="91" spans="31:34" ht="12.75" hidden="1">
      <c r="AE91" s="187" t="s">
        <v>45</v>
      </c>
      <c r="AF91" s="184" t="s">
        <v>100</v>
      </c>
      <c r="AG91" s="184" t="s">
        <v>121</v>
      </c>
      <c r="AH91" s="184" t="s">
        <v>97</v>
      </c>
    </row>
    <row r="92" spans="31:34" ht="12.75" hidden="1">
      <c r="AE92" s="187" t="s">
        <v>46</v>
      </c>
      <c r="AF92" s="184" t="s">
        <v>109</v>
      </c>
      <c r="AG92" s="184" t="s">
        <v>121</v>
      </c>
      <c r="AH92" s="184" t="s">
        <v>108</v>
      </c>
    </row>
    <row r="93" spans="31:34" ht="12.75" hidden="1">
      <c r="AE93" s="187" t="s">
        <v>46</v>
      </c>
      <c r="AF93" s="184" t="s">
        <v>112</v>
      </c>
      <c r="AG93" s="184" t="s">
        <v>121</v>
      </c>
      <c r="AH93" s="184" t="s">
        <v>110</v>
      </c>
    </row>
    <row r="94" spans="31:34" ht="12.75" hidden="1">
      <c r="AE94" s="187" t="s">
        <v>46</v>
      </c>
      <c r="AF94" s="184" t="s">
        <v>113</v>
      </c>
      <c r="AG94" s="184" t="s">
        <v>121</v>
      </c>
      <c r="AH94" s="184" t="s">
        <v>111</v>
      </c>
    </row>
    <row r="95" spans="31:34" ht="12.75" hidden="1">
      <c r="AE95" s="187" t="s">
        <v>47</v>
      </c>
      <c r="AF95" s="184" t="s">
        <v>117</v>
      </c>
      <c r="AG95" s="184" t="s">
        <v>121</v>
      </c>
      <c r="AH95" s="184" t="s">
        <v>114</v>
      </c>
    </row>
    <row r="96" spans="31:34" ht="12.75" hidden="1">
      <c r="AE96" s="187" t="s">
        <v>47</v>
      </c>
      <c r="AF96" s="184" t="s">
        <v>118</v>
      </c>
      <c r="AG96" s="184" t="s">
        <v>121</v>
      </c>
      <c r="AH96" s="184" t="s">
        <v>115</v>
      </c>
    </row>
    <row r="97" spans="31:34" ht="12.75" hidden="1">
      <c r="AE97" s="187" t="s">
        <v>47</v>
      </c>
      <c r="AF97" s="184" t="s">
        <v>119</v>
      </c>
      <c r="AG97" s="184" t="s">
        <v>121</v>
      </c>
      <c r="AH97" s="184" t="s">
        <v>116</v>
      </c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12" ht="12.75"/>
    <row r="1013" ht="12.75"/>
    <row r="1014" ht="12.75"/>
    <row r="1015" ht="12.75"/>
    <row r="1017" ht="12.75"/>
  </sheetData>
  <sheetProtection/>
  <mergeCells count="27">
    <mergeCell ref="AJ25:AM25"/>
    <mergeCell ref="AJ14:AM14"/>
    <mergeCell ref="AJ3:AM3"/>
    <mergeCell ref="B17:J17"/>
    <mergeCell ref="L17:T17"/>
    <mergeCell ref="V17:AD17"/>
    <mergeCell ref="B18:D18"/>
    <mergeCell ref="E18:G18"/>
    <mergeCell ref="H18:J18"/>
    <mergeCell ref="L18:N18"/>
    <mergeCell ref="O18:Q18"/>
    <mergeCell ref="R18:T18"/>
    <mergeCell ref="V18:X18"/>
    <mergeCell ref="V3:AD3"/>
    <mergeCell ref="V4:X4"/>
    <mergeCell ref="Y4:AA4"/>
    <mergeCell ref="AB4:AD4"/>
    <mergeCell ref="Y18:AA18"/>
    <mergeCell ref="AB18:AD18"/>
    <mergeCell ref="B4:D4"/>
    <mergeCell ref="E4:G4"/>
    <mergeCell ref="H4:J4"/>
    <mergeCell ref="B3:J3"/>
    <mergeCell ref="L3:T3"/>
    <mergeCell ref="L4:N4"/>
    <mergeCell ref="O4:Q4"/>
    <mergeCell ref="R4:T4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8.140625" style="0" customWidth="1"/>
    <col min="2" max="2" width="8.00390625" style="0" bestFit="1" customWidth="1"/>
    <col min="3" max="3" width="17.140625" style="0" customWidth="1"/>
    <col min="4" max="4" width="12.421875" style="0" customWidth="1"/>
    <col min="5" max="5" width="9.140625" style="0" customWidth="1"/>
    <col min="6" max="6" width="12.00390625" style="0" customWidth="1"/>
    <col min="7" max="7" width="9.421875" style="0" customWidth="1"/>
    <col min="8" max="8" width="10.140625" style="0" customWidth="1"/>
    <col min="9" max="9" width="11.421875" style="0" customWidth="1"/>
    <col min="17" max="17" width="9.421875" style="0" bestFit="1" customWidth="1"/>
  </cols>
  <sheetData>
    <row r="1" spans="1:18" s="62" customFormat="1" ht="38.25" customHeight="1">
      <c r="A1" s="52" t="s">
        <v>145</v>
      </c>
      <c r="B1" s="53"/>
      <c r="C1" s="54"/>
      <c r="D1" s="55"/>
      <c r="E1" s="56" t="s">
        <v>144</v>
      </c>
      <c r="F1" s="57"/>
      <c r="G1" s="58"/>
      <c r="H1" s="57"/>
      <c r="I1" s="59"/>
      <c r="J1" s="60"/>
      <c r="K1" s="60"/>
      <c r="L1" s="60"/>
      <c r="M1" s="60"/>
      <c r="N1" s="60"/>
      <c r="O1" s="60"/>
      <c r="P1" s="60"/>
      <c r="Q1" s="60"/>
      <c r="R1" s="61"/>
    </row>
    <row r="2" spans="1:18" ht="12.75">
      <c r="A2" s="23"/>
      <c r="B2" s="28"/>
      <c r="C2" s="26"/>
      <c r="D2" s="27"/>
      <c r="E2" s="27"/>
      <c r="F2" s="27"/>
      <c r="G2" s="31"/>
      <c r="H2" s="27"/>
      <c r="I2" s="27"/>
      <c r="J2" s="23"/>
      <c r="K2" s="23"/>
      <c r="L2" s="23"/>
      <c r="M2" s="23"/>
      <c r="N2" s="23"/>
      <c r="O2" s="23"/>
      <c r="P2" s="23"/>
      <c r="Q2" s="23"/>
      <c r="R2" s="23"/>
    </row>
    <row r="3" spans="1:18" ht="25.5" customHeight="1">
      <c r="A3" s="30" t="str">
        <f>VarioQCalc!B4</f>
        <v>Vorlauftemperatur</v>
      </c>
      <c r="B3" s="30"/>
      <c r="C3" s="31" t="str">
        <f>VarioQCalc!D4</f>
        <v>Rücklauftemperatur</v>
      </c>
      <c r="D3" s="31"/>
      <c r="E3" s="189" t="str">
        <f>VarioQCalc!F4</f>
        <v>Anlagenspreizung</v>
      </c>
      <c r="F3" s="31"/>
      <c r="G3" s="216" t="str">
        <f>VarioQCalc!O4</f>
        <v>für HK-Normleistung</v>
      </c>
      <c r="H3" s="216"/>
      <c r="I3" s="216"/>
      <c r="J3" s="217" t="str">
        <f>VarioQCalc!S5</f>
        <v>   bei 2K P-Abweichung</v>
      </c>
      <c r="K3" s="217"/>
      <c r="L3" s="217"/>
      <c r="M3" s="217"/>
      <c r="N3" s="217"/>
      <c r="O3" s="217"/>
      <c r="P3" s="217"/>
      <c r="Q3" s="217"/>
      <c r="R3" s="217"/>
    </row>
    <row r="4" spans="1:18" ht="23.25" customHeight="1">
      <c r="A4" s="44">
        <f>VarioQCalc!B5</f>
        <v>70</v>
      </c>
      <c r="B4" s="45" t="s">
        <v>6</v>
      </c>
      <c r="C4" s="44">
        <f>VarioQCalc!D5</f>
        <v>39.058232323039626</v>
      </c>
      <c r="D4" s="46" t="s">
        <v>6</v>
      </c>
      <c r="E4" s="44">
        <f>VarioQCalc!F5</f>
        <v>30.941767676960374</v>
      </c>
      <c r="F4" s="46" t="s">
        <v>6</v>
      </c>
      <c r="G4" s="43">
        <f>VarioQCalc!O5</f>
        <v>70</v>
      </c>
      <c r="H4" s="43">
        <f>VarioQCalc!P5</f>
        <v>55</v>
      </c>
      <c r="I4" s="43">
        <f>VarioQCalc!Q5</f>
        <v>20</v>
      </c>
      <c r="J4" s="218" t="str">
        <f>VarioQCalc!S6</f>
        <v>-------------------------------- Druckverlust am Thermostatventil -------------------------------</v>
      </c>
      <c r="K4" s="217"/>
      <c r="L4" s="217"/>
      <c r="M4" s="217"/>
      <c r="N4" s="217"/>
      <c r="O4" s="217"/>
      <c r="P4" s="217"/>
      <c r="Q4" s="217"/>
      <c r="R4" s="217"/>
    </row>
    <row r="5" spans="1:18" ht="25.5" customHeight="1">
      <c r="A5" s="29"/>
      <c r="B5" s="29"/>
      <c r="C5" s="29"/>
      <c r="D5" s="29"/>
      <c r="E5" s="29"/>
      <c r="F5" s="29"/>
      <c r="G5" s="29"/>
      <c r="H5" s="29"/>
      <c r="I5" s="29"/>
      <c r="J5" s="219" t="str">
        <f>VarioQCalc!S7</f>
        <v>50 mbar</v>
      </c>
      <c r="K5" s="219"/>
      <c r="L5" s="219"/>
      <c r="M5" s="217" t="s">
        <v>8</v>
      </c>
      <c r="N5" s="217"/>
      <c r="O5" s="217"/>
      <c r="P5" s="219" t="str">
        <f>VarioQCalc!Y7</f>
        <v>150 mbar</v>
      </c>
      <c r="Q5" s="219"/>
      <c r="R5" s="219"/>
    </row>
    <row r="6" spans="1:18" ht="25.5">
      <c r="A6" s="38" t="str">
        <f>VarioQCalc!B8</f>
        <v>Raumnr.</v>
      </c>
      <c r="B6" s="38" t="str">
        <f>VarioQCalc!C8</f>
        <v>HK Nummer</v>
      </c>
      <c r="C6" s="39" t="str">
        <f>VarioQCalc!D8</f>
        <v>Raumname</v>
      </c>
      <c r="D6" s="39" t="str">
        <f>VarioQCalc!F8</f>
        <v>Norm-
leistung</v>
      </c>
      <c r="E6" s="39" t="str">
        <f>VarioQCalc!I8</f>
        <v>Heizlast</v>
      </c>
      <c r="F6" s="38" t="str">
        <f>VarioQCalc!L8</f>
        <v>Raum-
Temperatur</v>
      </c>
      <c r="G6" s="38" t="str">
        <f>VarioQCalc!N8</f>
        <v>Temp.diff.</v>
      </c>
      <c r="H6" s="38" t="str">
        <f>VarioQCalc!Q8</f>
        <v>Wasser-
menge</v>
      </c>
      <c r="I6" s="38" t="str">
        <f>VarioQCalc!R8</f>
        <v>empfohlenes
Ventil</v>
      </c>
      <c r="J6" s="38" t="str">
        <f>VarioQCalc!S8</f>
        <v>Einstell-
wert</v>
      </c>
      <c r="K6" s="38" t="str">
        <f>VarioQCalc!T8</f>
        <v>Einstell-
wert</v>
      </c>
      <c r="L6" s="38" t="str">
        <f>VarioQCalc!U8</f>
        <v>Einstell-
wert</v>
      </c>
      <c r="M6" s="38" t="str">
        <f>VarioQCalc!V8</f>
        <v>Einstell-
wert</v>
      </c>
      <c r="N6" s="38" t="str">
        <f>VarioQCalc!W8</f>
        <v>Einstell-
wert</v>
      </c>
      <c r="O6" s="38" t="str">
        <f>VarioQCalc!X8</f>
        <v>Einstell-
wert</v>
      </c>
      <c r="P6" s="38" t="str">
        <f>VarioQCalc!Y8</f>
        <v>Einstell-
wert</v>
      </c>
      <c r="Q6" s="38" t="str">
        <f>VarioQCalc!Z8</f>
        <v>Einstell-
wert</v>
      </c>
      <c r="R6" s="38" t="str">
        <f>VarioQCalc!AA8</f>
        <v>Einstell-
wert</v>
      </c>
    </row>
    <row r="7" spans="1:18" ht="12.75">
      <c r="A7" s="39"/>
      <c r="B7" s="39"/>
      <c r="C7" s="39"/>
      <c r="D7" s="39" t="str">
        <f>VarioQCalc!F9</f>
        <v>Qhk</v>
      </c>
      <c r="E7" s="39" t="str">
        <f>VarioQCalc!I9</f>
        <v>Qn</v>
      </c>
      <c r="F7" s="39" t="str">
        <f>VarioQCalc!L9</f>
        <v>Ti</v>
      </c>
      <c r="G7" s="39" t="str">
        <f>VarioQCalc!N9</f>
        <v>dt</v>
      </c>
      <c r="H7" s="39" t="str">
        <f>VarioQCalc!Q9</f>
        <v>l/h</v>
      </c>
      <c r="I7" s="39"/>
      <c r="J7" s="40" t="str">
        <f>VarioQCalc!S9</f>
        <v>VarioQ S</v>
      </c>
      <c r="K7" s="40" t="str">
        <f>VarioQCalc!T9</f>
        <v>VarioQ M</v>
      </c>
      <c r="L7" s="40" t="str">
        <f>VarioQCalc!U9</f>
        <v>VarioQ L</v>
      </c>
      <c r="M7" s="40" t="str">
        <f>VarioQCalc!V9</f>
        <v>VarioQ S</v>
      </c>
      <c r="N7" s="40" t="str">
        <f>VarioQCalc!W9</f>
        <v>VarioQ M</v>
      </c>
      <c r="O7" s="40" t="str">
        <f>VarioQCalc!X9</f>
        <v>VarioQ L</v>
      </c>
      <c r="P7" s="40" t="str">
        <f>VarioQCalc!Y9</f>
        <v>VarioQ S</v>
      </c>
      <c r="Q7" s="40" t="str">
        <f>VarioQCalc!Z9</f>
        <v>VarioQ M</v>
      </c>
      <c r="R7" s="40" t="str">
        <f>VarioQCalc!AA9</f>
        <v>VarioQ L</v>
      </c>
    </row>
    <row r="8" spans="1:18" ht="12.75">
      <c r="A8" s="32">
        <f>VarioQCalc!B10</f>
        <v>1</v>
      </c>
      <c r="B8" s="32">
        <f>VarioQCalc!C10</f>
        <v>1</v>
      </c>
      <c r="C8" s="33" t="str">
        <f>VarioQCalc!D10</f>
        <v>Wirtschaftsraum</v>
      </c>
      <c r="D8" s="34">
        <f>VarioQCalc!F10</f>
        <v>420</v>
      </c>
      <c r="E8" s="34">
        <f>VarioQCalc!I10</f>
        <v>420</v>
      </c>
      <c r="F8" s="34">
        <f>VarioQCalc!L10</f>
        <v>20</v>
      </c>
      <c r="G8" s="35">
        <f>VarioQCalc!N10</f>
        <v>14.999997331263472</v>
      </c>
      <c r="H8" s="36">
        <f>VarioQCalc!Q10</f>
        <v>24.080004284212468</v>
      </c>
      <c r="I8" s="41" t="str">
        <f>VarioQCalc!R10</f>
        <v>VarioQ S</v>
      </c>
      <c r="J8" s="37">
        <f>VarioQCalc!S10</f>
        <v>5</v>
      </c>
      <c r="K8" s="37">
        <f>VarioQCalc!T10</f>
        <v>3</v>
      </c>
      <c r="L8" s="37">
        <f>VarioQCalc!U10</f>
        <v>1</v>
      </c>
      <c r="M8" s="37">
        <f>VarioQCalc!V10</f>
        <v>4</v>
      </c>
      <c r="N8" s="37">
        <f>VarioQCalc!W10</f>
        <v>2</v>
      </c>
      <c r="O8" s="37">
        <f>VarioQCalc!X10</f>
        <v>1</v>
      </c>
      <c r="P8" s="37">
        <f>VarioQCalc!Y10</f>
        <v>4</v>
      </c>
      <c r="Q8" s="37">
        <f>VarioQCalc!Z10</f>
        <v>2</v>
      </c>
      <c r="R8" s="37">
        <f>VarioQCalc!AA10</f>
        <v>1</v>
      </c>
    </row>
    <row r="9" spans="1:18" ht="12.75">
      <c r="A9" s="32"/>
      <c r="B9" s="32"/>
      <c r="C9" s="33"/>
      <c r="D9" s="34"/>
      <c r="E9" s="34"/>
      <c r="F9" s="34"/>
      <c r="G9" s="35"/>
      <c r="H9" s="36"/>
      <c r="I9" s="41"/>
      <c r="J9" s="37"/>
      <c r="K9" s="37"/>
      <c r="L9" s="37"/>
      <c r="M9" s="37"/>
      <c r="N9" s="37"/>
      <c r="O9" s="37"/>
      <c r="P9" s="37"/>
      <c r="Q9" s="37"/>
      <c r="R9" s="37"/>
    </row>
    <row r="10" spans="1:18" ht="15">
      <c r="A10" s="47" t="s">
        <v>21</v>
      </c>
      <c r="B10" s="42"/>
      <c r="C10" s="47"/>
      <c r="D10" s="48">
        <f>VarioQCalc!E22</f>
        <v>0</v>
      </c>
      <c r="E10" s="48" t="s">
        <v>22</v>
      </c>
      <c r="F10" s="48"/>
      <c r="G10" s="48"/>
      <c r="H10" s="51">
        <f>VarioQCalc!Q22</f>
        <v>278.2193987711332</v>
      </c>
      <c r="I10" s="49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9.5" customHeight="1">
      <c r="A11" s="23"/>
      <c r="B11" s="23"/>
      <c r="C11" s="24"/>
      <c r="D11" s="25"/>
      <c r="E11" s="25"/>
      <c r="F11" s="25"/>
      <c r="G11" s="25"/>
      <c r="H11" s="25"/>
      <c r="I11" s="25"/>
      <c r="J11" s="215" t="s">
        <v>125</v>
      </c>
      <c r="K11" s="215"/>
      <c r="L11" s="215"/>
      <c r="M11" s="215"/>
      <c r="N11" s="215"/>
      <c r="O11" s="215"/>
      <c r="P11" s="215"/>
      <c r="Q11" s="215"/>
      <c r="R11" s="215"/>
    </row>
    <row r="13" ht="12.75">
      <c r="J13" s="18"/>
    </row>
    <row r="14" ht="12.75">
      <c r="J14" s="16"/>
    </row>
  </sheetData>
  <sheetProtection/>
  <mergeCells count="7">
    <mergeCell ref="J11:R11"/>
    <mergeCell ref="G3:I3"/>
    <mergeCell ref="J3:R3"/>
    <mergeCell ref="J4:R4"/>
    <mergeCell ref="J5:L5"/>
    <mergeCell ref="M5:O5"/>
    <mergeCell ref="P5:R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VarioQcalc</dc:title>
  <dc:subject>Berechnungsprogramm zur Wassermengenbestimmung</dc:subject>
  <dc:creator>Axel Gampper</dc:creator>
  <cp:keywords/>
  <dc:description/>
  <cp:lastModifiedBy>Peter Franz</cp:lastModifiedBy>
  <cp:lastPrinted>2010-11-03T10:32:02Z</cp:lastPrinted>
  <dcterms:created xsi:type="dcterms:W3CDTF">2000-08-04T08:47:02Z</dcterms:created>
  <dcterms:modified xsi:type="dcterms:W3CDTF">2011-11-30T15:04:43Z</dcterms:modified>
  <cp:category/>
  <cp:version/>
  <cp:contentType/>
  <cp:contentStatus/>
</cp:coreProperties>
</file>